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55" windowHeight="8505" tabRatio="761" activeTab="10"/>
  </bookViews>
  <sheets>
    <sheet name="Регистрация" sheetId="9" r:id="rId1"/>
    <sheet name="Группа Б" sheetId="7" r:id="rId2"/>
    <sheet name="Группа К" sheetId="2" r:id="rId3"/>
    <sheet name="Группа П" sheetId="3" r:id="rId4"/>
    <sheet name="Группа Ч" sheetId="4" r:id="rId5"/>
    <sheet name="тур 1" sheetId="8" r:id="rId6"/>
    <sheet name="Тур 2" sheetId="11" r:id="rId7"/>
    <sheet name="тур 3" sheetId="12" r:id="rId8"/>
    <sheet name="тур 4" sheetId="13" r:id="rId9"/>
    <sheet name="тур 5" sheetId="14" r:id="rId10"/>
    <sheet name="плей-оф" sheetId="6" r:id="rId11"/>
    <sheet name="плей-офик" sheetId="15" r:id="rId12"/>
    <sheet name="регламент" sheetId="5" r:id="rId13"/>
    <sheet name="Группа 6" sheetId="1" r:id="rId14"/>
  </sheets>
  <externalReferences>
    <externalReference r:id="rId15"/>
  </externalReferences>
  <definedNames>
    <definedName name="Игрок">[1]База!$A$2:$A$579</definedName>
  </definedNames>
  <calcPr calcId="145621"/>
</workbook>
</file>

<file path=xl/calcChain.xml><?xml version="1.0" encoding="utf-8"?>
<calcChain xmlns="http://schemas.openxmlformats.org/spreadsheetml/2006/main">
  <c r="I194" i="9" l="1"/>
  <c r="M194" i="9" s="1"/>
  <c r="H194" i="9"/>
  <c r="L194" i="9" s="1"/>
  <c r="G194" i="9"/>
  <c r="K194" i="9" s="1"/>
  <c r="F194" i="9"/>
  <c r="J194" i="9" s="1"/>
  <c r="I193" i="9"/>
  <c r="M193" i="9" s="1"/>
  <c r="H193" i="9"/>
  <c r="L193" i="9" s="1"/>
  <c r="G193" i="9"/>
  <c r="K193" i="9" s="1"/>
  <c r="F193" i="9"/>
  <c r="J193" i="9" s="1"/>
  <c r="I192" i="9"/>
  <c r="M192" i="9" s="1"/>
  <c r="H192" i="9"/>
  <c r="L192" i="9" s="1"/>
  <c r="G192" i="9"/>
  <c r="K192" i="9" s="1"/>
  <c r="F192" i="9"/>
  <c r="J192" i="9" s="1"/>
  <c r="I191" i="9"/>
  <c r="M191" i="9" s="1"/>
  <c r="H191" i="9"/>
  <c r="L191" i="9" s="1"/>
  <c r="G191" i="9"/>
  <c r="K191" i="9" s="1"/>
  <c r="F191" i="9"/>
  <c r="J191" i="9" s="1"/>
  <c r="I190" i="9"/>
  <c r="M190" i="9" s="1"/>
  <c r="H190" i="9"/>
  <c r="L190" i="9" s="1"/>
  <c r="G190" i="9"/>
  <c r="K190" i="9" s="1"/>
  <c r="F190" i="9"/>
  <c r="J190" i="9" s="1"/>
  <c r="I189" i="9"/>
  <c r="M189" i="9" s="1"/>
  <c r="H189" i="9"/>
  <c r="L189" i="9" s="1"/>
  <c r="G189" i="9"/>
  <c r="K189" i="9" s="1"/>
  <c r="F189" i="9"/>
  <c r="J189" i="9" s="1"/>
  <c r="I188" i="9"/>
  <c r="M188" i="9" s="1"/>
  <c r="H188" i="9"/>
  <c r="L188" i="9" s="1"/>
  <c r="G188" i="9"/>
  <c r="K188" i="9" s="1"/>
  <c r="F188" i="9"/>
  <c r="J188" i="9" s="1"/>
  <c r="I187" i="9"/>
  <c r="M187" i="9" s="1"/>
  <c r="H187" i="9"/>
  <c r="L187" i="9" s="1"/>
  <c r="G187" i="9"/>
  <c r="K187" i="9" s="1"/>
  <c r="F187" i="9"/>
  <c r="J187" i="9" s="1"/>
  <c r="I186" i="9"/>
  <c r="M186" i="9" s="1"/>
  <c r="H186" i="9"/>
  <c r="L186" i="9" s="1"/>
  <c r="G186" i="9"/>
  <c r="K186" i="9" s="1"/>
  <c r="F186" i="9"/>
  <c r="J186" i="9" s="1"/>
  <c r="I185" i="9"/>
  <c r="M185" i="9" s="1"/>
  <c r="H185" i="9"/>
  <c r="L185" i="9" s="1"/>
  <c r="G185" i="9"/>
  <c r="K185" i="9" s="1"/>
  <c r="F185" i="9"/>
  <c r="J185" i="9" s="1"/>
  <c r="I184" i="9"/>
  <c r="M184" i="9" s="1"/>
  <c r="H184" i="9"/>
  <c r="L184" i="9" s="1"/>
  <c r="G184" i="9"/>
  <c r="K184" i="9" s="1"/>
  <c r="F184" i="9"/>
  <c r="J184" i="9" s="1"/>
  <c r="I183" i="9"/>
  <c r="M183" i="9" s="1"/>
  <c r="H183" i="9"/>
  <c r="L183" i="9" s="1"/>
  <c r="G183" i="9"/>
  <c r="K183" i="9" s="1"/>
  <c r="F183" i="9"/>
  <c r="J183" i="9" s="1"/>
  <c r="I182" i="9"/>
  <c r="M182" i="9" s="1"/>
  <c r="H182" i="9"/>
  <c r="L182" i="9" s="1"/>
  <c r="G182" i="9"/>
  <c r="K182" i="9" s="1"/>
  <c r="F182" i="9"/>
  <c r="J182" i="9" s="1"/>
  <c r="I181" i="9"/>
  <c r="M181" i="9" s="1"/>
  <c r="H181" i="9"/>
  <c r="L181" i="9" s="1"/>
  <c r="G181" i="9"/>
  <c r="K181" i="9" s="1"/>
  <c r="F181" i="9"/>
  <c r="J181" i="9" s="1"/>
  <c r="I180" i="9"/>
  <c r="M180" i="9" s="1"/>
  <c r="H180" i="9"/>
  <c r="L180" i="9" s="1"/>
  <c r="G180" i="9"/>
  <c r="K180" i="9" s="1"/>
  <c r="F180" i="9"/>
  <c r="J180" i="9" s="1"/>
  <c r="I179" i="9"/>
  <c r="M179" i="9" s="1"/>
  <c r="H179" i="9"/>
  <c r="L179" i="9" s="1"/>
  <c r="G179" i="9"/>
  <c r="K179" i="9" s="1"/>
  <c r="F179" i="9"/>
  <c r="J179" i="9" s="1"/>
  <c r="I178" i="9"/>
  <c r="M178" i="9" s="1"/>
  <c r="H178" i="9"/>
  <c r="L178" i="9" s="1"/>
  <c r="G178" i="9"/>
  <c r="K178" i="9" s="1"/>
  <c r="F178" i="9"/>
  <c r="J178" i="9" s="1"/>
  <c r="I177" i="9"/>
  <c r="M177" i="9" s="1"/>
  <c r="H177" i="9"/>
  <c r="L177" i="9" s="1"/>
  <c r="G177" i="9"/>
  <c r="K177" i="9" s="1"/>
  <c r="F177" i="9"/>
  <c r="J177" i="9" s="1"/>
  <c r="I176" i="9"/>
  <c r="M176" i="9" s="1"/>
  <c r="H176" i="9"/>
  <c r="L176" i="9" s="1"/>
  <c r="G176" i="9"/>
  <c r="K176" i="9" s="1"/>
  <c r="F176" i="9"/>
  <c r="J176" i="9" s="1"/>
  <c r="I175" i="9"/>
  <c r="M175" i="9" s="1"/>
  <c r="H175" i="9"/>
  <c r="L175" i="9" s="1"/>
  <c r="G175" i="9"/>
  <c r="K175" i="9" s="1"/>
  <c r="F175" i="9"/>
  <c r="J175" i="9" s="1"/>
  <c r="I174" i="9"/>
  <c r="M174" i="9" s="1"/>
  <c r="H174" i="9"/>
  <c r="L174" i="9" s="1"/>
  <c r="G174" i="9"/>
  <c r="K174" i="9" s="1"/>
  <c r="F174" i="9"/>
  <c r="J174" i="9" s="1"/>
  <c r="I173" i="9"/>
  <c r="M173" i="9" s="1"/>
  <c r="H173" i="9"/>
  <c r="L173" i="9" s="1"/>
  <c r="G173" i="9"/>
  <c r="K173" i="9" s="1"/>
  <c r="F173" i="9"/>
  <c r="J173" i="9" s="1"/>
  <c r="I172" i="9"/>
  <c r="M172" i="9" s="1"/>
  <c r="H172" i="9"/>
  <c r="L172" i="9" s="1"/>
  <c r="G172" i="9"/>
  <c r="K172" i="9" s="1"/>
  <c r="F172" i="9"/>
  <c r="J172" i="9" s="1"/>
  <c r="I171" i="9"/>
  <c r="M171" i="9" s="1"/>
  <c r="H171" i="9"/>
  <c r="L171" i="9" s="1"/>
  <c r="G171" i="9"/>
  <c r="K171" i="9" s="1"/>
  <c r="F171" i="9"/>
  <c r="J171" i="9" s="1"/>
  <c r="I170" i="9"/>
  <c r="M170" i="9" s="1"/>
  <c r="H170" i="9"/>
  <c r="L170" i="9" s="1"/>
  <c r="G170" i="9"/>
  <c r="K170" i="9" s="1"/>
  <c r="F170" i="9"/>
  <c r="J170" i="9" s="1"/>
  <c r="I169" i="9"/>
  <c r="M169" i="9" s="1"/>
  <c r="H169" i="9"/>
  <c r="L169" i="9" s="1"/>
  <c r="G169" i="9"/>
  <c r="K169" i="9" s="1"/>
  <c r="F169" i="9"/>
  <c r="J169" i="9" s="1"/>
  <c r="I168" i="9"/>
  <c r="M168" i="9" s="1"/>
  <c r="H168" i="9"/>
  <c r="L168" i="9" s="1"/>
  <c r="G168" i="9"/>
  <c r="K168" i="9" s="1"/>
  <c r="F168" i="9"/>
  <c r="J168" i="9" s="1"/>
  <c r="I167" i="9"/>
  <c r="M167" i="9" s="1"/>
  <c r="H167" i="9"/>
  <c r="L167" i="9" s="1"/>
  <c r="G167" i="9"/>
  <c r="K167" i="9" s="1"/>
  <c r="F167" i="9"/>
  <c r="J167" i="9" s="1"/>
  <c r="I166" i="9"/>
  <c r="M166" i="9" s="1"/>
  <c r="H166" i="9"/>
  <c r="L166" i="9" s="1"/>
  <c r="G166" i="9"/>
  <c r="K166" i="9" s="1"/>
  <c r="F166" i="9"/>
  <c r="J166" i="9" s="1"/>
  <c r="I165" i="9"/>
  <c r="M165" i="9" s="1"/>
  <c r="H165" i="9"/>
  <c r="L165" i="9" s="1"/>
  <c r="G165" i="9"/>
  <c r="K165" i="9" s="1"/>
  <c r="F165" i="9"/>
  <c r="J165" i="9" s="1"/>
  <c r="I164" i="9"/>
  <c r="M164" i="9" s="1"/>
  <c r="H164" i="9"/>
  <c r="L164" i="9" s="1"/>
  <c r="G164" i="9"/>
  <c r="K164" i="9" s="1"/>
  <c r="F164" i="9"/>
  <c r="J164" i="9" s="1"/>
  <c r="I163" i="9"/>
  <c r="M163" i="9" s="1"/>
  <c r="H163" i="9"/>
  <c r="L163" i="9" s="1"/>
  <c r="G163" i="9"/>
  <c r="K163" i="9" s="1"/>
  <c r="F163" i="9"/>
  <c r="J163" i="9" s="1"/>
  <c r="I162" i="9"/>
  <c r="M162" i="9" s="1"/>
  <c r="H162" i="9"/>
  <c r="L162" i="9" s="1"/>
  <c r="G162" i="9"/>
  <c r="K162" i="9" s="1"/>
  <c r="F162" i="9"/>
  <c r="J162" i="9" s="1"/>
  <c r="I161" i="9"/>
  <c r="M161" i="9" s="1"/>
  <c r="H161" i="9"/>
  <c r="L161" i="9" s="1"/>
  <c r="G161" i="9"/>
  <c r="K161" i="9" s="1"/>
  <c r="F161" i="9"/>
  <c r="J161" i="9" s="1"/>
  <c r="I160" i="9"/>
  <c r="M160" i="9" s="1"/>
  <c r="H160" i="9"/>
  <c r="L160" i="9" s="1"/>
  <c r="G160" i="9"/>
  <c r="K160" i="9" s="1"/>
  <c r="F160" i="9"/>
  <c r="J160" i="9" s="1"/>
  <c r="I159" i="9"/>
  <c r="M159" i="9" s="1"/>
  <c r="H159" i="9"/>
  <c r="L159" i="9" s="1"/>
  <c r="G159" i="9"/>
  <c r="K159" i="9" s="1"/>
  <c r="F159" i="9"/>
  <c r="J159" i="9" s="1"/>
  <c r="I158" i="9"/>
  <c r="M158" i="9" s="1"/>
  <c r="H158" i="9"/>
  <c r="L158" i="9" s="1"/>
  <c r="G158" i="9"/>
  <c r="K158" i="9" s="1"/>
  <c r="F158" i="9"/>
  <c r="J158" i="9" s="1"/>
  <c r="I157" i="9"/>
  <c r="M157" i="9" s="1"/>
  <c r="H157" i="9"/>
  <c r="L157" i="9" s="1"/>
  <c r="G157" i="9"/>
  <c r="K157" i="9" s="1"/>
  <c r="F157" i="9"/>
  <c r="J157" i="9" s="1"/>
  <c r="I156" i="9"/>
  <c r="M156" i="9" s="1"/>
  <c r="H156" i="9"/>
  <c r="L156" i="9" s="1"/>
  <c r="G156" i="9"/>
  <c r="K156" i="9" s="1"/>
  <c r="F156" i="9"/>
  <c r="J156" i="9" s="1"/>
  <c r="I155" i="9"/>
  <c r="M155" i="9" s="1"/>
  <c r="H155" i="9"/>
  <c r="L155" i="9" s="1"/>
  <c r="G155" i="9"/>
  <c r="K155" i="9" s="1"/>
  <c r="F155" i="9"/>
  <c r="J155" i="9" s="1"/>
  <c r="I154" i="9"/>
  <c r="M154" i="9" s="1"/>
  <c r="H154" i="9"/>
  <c r="L154" i="9" s="1"/>
  <c r="G154" i="9"/>
  <c r="K154" i="9" s="1"/>
  <c r="F154" i="9"/>
  <c r="J154" i="9" s="1"/>
  <c r="I153" i="9"/>
  <c r="M153" i="9" s="1"/>
  <c r="H153" i="9"/>
  <c r="L153" i="9" s="1"/>
  <c r="G153" i="9"/>
  <c r="K153" i="9" s="1"/>
  <c r="F153" i="9"/>
  <c r="J153" i="9" s="1"/>
  <c r="I152" i="9"/>
  <c r="M152" i="9" s="1"/>
  <c r="H152" i="9"/>
  <c r="L152" i="9" s="1"/>
  <c r="G152" i="9"/>
  <c r="K152" i="9" s="1"/>
  <c r="F152" i="9"/>
  <c r="J152" i="9" s="1"/>
  <c r="I151" i="9"/>
  <c r="M151" i="9" s="1"/>
  <c r="H151" i="9"/>
  <c r="L151" i="9" s="1"/>
  <c r="G151" i="9"/>
  <c r="K151" i="9" s="1"/>
  <c r="F151" i="9"/>
  <c r="J151" i="9" s="1"/>
  <c r="I150" i="9"/>
  <c r="M150" i="9" s="1"/>
  <c r="H150" i="9"/>
  <c r="L150" i="9" s="1"/>
  <c r="G150" i="9"/>
  <c r="K150" i="9" s="1"/>
  <c r="F150" i="9"/>
  <c r="J150" i="9" s="1"/>
  <c r="I149" i="9"/>
  <c r="M149" i="9" s="1"/>
  <c r="H149" i="9"/>
  <c r="L149" i="9" s="1"/>
  <c r="G149" i="9"/>
  <c r="K149" i="9" s="1"/>
  <c r="F149" i="9"/>
  <c r="J149" i="9" s="1"/>
  <c r="I148" i="9"/>
  <c r="M148" i="9" s="1"/>
  <c r="H148" i="9"/>
  <c r="L148" i="9" s="1"/>
  <c r="G148" i="9"/>
  <c r="K148" i="9" s="1"/>
  <c r="F148" i="9"/>
  <c r="J148" i="9" s="1"/>
  <c r="I147" i="9"/>
  <c r="M147" i="9" s="1"/>
  <c r="H147" i="9"/>
  <c r="L147" i="9" s="1"/>
  <c r="G147" i="9"/>
  <c r="K147" i="9" s="1"/>
  <c r="F147" i="9"/>
  <c r="J147" i="9" s="1"/>
  <c r="I146" i="9"/>
  <c r="M146" i="9" s="1"/>
  <c r="H146" i="9"/>
  <c r="L146" i="9" s="1"/>
  <c r="G146" i="9"/>
  <c r="K146" i="9" s="1"/>
  <c r="F146" i="9"/>
  <c r="J146" i="9" s="1"/>
  <c r="I145" i="9"/>
  <c r="M145" i="9" s="1"/>
  <c r="H145" i="9"/>
  <c r="L145" i="9" s="1"/>
  <c r="G145" i="9"/>
  <c r="K145" i="9" s="1"/>
  <c r="F145" i="9"/>
  <c r="J145" i="9" s="1"/>
  <c r="I144" i="9"/>
  <c r="M144" i="9" s="1"/>
  <c r="H144" i="9"/>
  <c r="L144" i="9" s="1"/>
  <c r="G144" i="9"/>
  <c r="K144" i="9" s="1"/>
  <c r="F144" i="9"/>
  <c r="J144" i="9" s="1"/>
  <c r="I143" i="9"/>
  <c r="M143" i="9" s="1"/>
  <c r="H143" i="9"/>
  <c r="L143" i="9" s="1"/>
  <c r="G143" i="9"/>
  <c r="K143" i="9" s="1"/>
  <c r="F143" i="9"/>
  <c r="J143" i="9" s="1"/>
  <c r="I142" i="9"/>
  <c r="M142" i="9" s="1"/>
  <c r="H142" i="9"/>
  <c r="L142" i="9" s="1"/>
  <c r="G142" i="9"/>
  <c r="K142" i="9" s="1"/>
  <c r="F142" i="9"/>
  <c r="J142" i="9" s="1"/>
  <c r="I141" i="9"/>
  <c r="M141" i="9" s="1"/>
  <c r="H141" i="9"/>
  <c r="L141" i="9" s="1"/>
  <c r="G141" i="9"/>
  <c r="K141" i="9" s="1"/>
  <c r="F141" i="9"/>
  <c r="J141" i="9" s="1"/>
  <c r="I140" i="9"/>
  <c r="M140" i="9" s="1"/>
  <c r="H140" i="9"/>
  <c r="L140" i="9" s="1"/>
  <c r="G140" i="9"/>
  <c r="K140" i="9" s="1"/>
  <c r="F140" i="9"/>
  <c r="J140" i="9" s="1"/>
  <c r="I139" i="9"/>
  <c r="M139" i="9" s="1"/>
  <c r="H139" i="9"/>
  <c r="L139" i="9" s="1"/>
  <c r="G139" i="9"/>
  <c r="K139" i="9" s="1"/>
  <c r="F139" i="9"/>
  <c r="J139" i="9" s="1"/>
  <c r="I138" i="9"/>
  <c r="M138" i="9" s="1"/>
  <c r="H138" i="9"/>
  <c r="L138" i="9" s="1"/>
  <c r="G138" i="9"/>
  <c r="K138" i="9" s="1"/>
  <c r="F138" i="9"/>
  <c r="J138" i="9" s="1"/>
  <c r="I137" i="9"/>
  <c r="M137" i="9" s="1"/>
  <c r="H137" i="9"/>
  <c r="L137" i="9" s="1"/>
  <c r="G137" i="9"/>
  <c r="K137" i="9" s="1"/>
  <c r="F137" i="9"/>
  <c r="J137" i="9" s="1"/>
  <c r="I136" i="9"/>
  <c r="M136" i="9" s="1"/>
  <c r="H136" i="9"/>
  <c r="L136" i="9" s="1"/>
  <c r="G136" i="9"/>
  <c r="K136" i="9" s="1"/>
  <c r="F136" i="9"/>
  <c r="J136" i="9" s="1"/>
  <c r="I135" i="9"/>
  <c r="M135" i="9" s="1"/>
  <c r="H135" i="9"/>
  <c r="L135" i="9" s="1"/>
  <c r="G135" i="9"/>
  <c r="K135" i="9" s="1"/>
  <c r="F135" i="9"/>
  <c r="J135" i="9" s="1"/>
  <c r="I134" i="9"/>
  <c r="M134" i="9" s="1"/>
  <c r="H134" i="9"/>
  <c r="L134" i="9" s="1"/>
  <c r="G134" i="9"/>
  <c r="K134" i="9" s="1"/>
  <c r="F134" i="9"/>
  <c r="J134" i="9" s="1"/>
  <c r="I133" i="9"/>
  <c r="M133" i="9" s="1"/>
  <c r="H133" i="9"/>
  <c r="L133" i="9" s="1"/>
  <c r="G133" i="9"/>
  <c r="K133" i="9" s="1"/>
  <c r="F133" i="9"/>
  <c r="J133" i="9" s="1"/>
  <c r="I132" i="9"/>
  <c r="M132" i="9" s="1"/>
  <c r="H132" i="9"/>
  <c r="L132" i="9" s="1"/>
  <c r="G132" i="9"/>
  <c r="K132" i="9" s="1"/>
  <c r="F132" i="9"/>
  <c r="J132" i="9" s="1"/>
  <c r="I131" i="9"/>
  <c r="M131" i="9" s="1"/>
  <c r="H131" i="9"/>
  <c r="L131" i="9" s="1"/>
  <c r="G131" i="9"/>
  <c r="K131" i="9" s="1"/>
  <c r="F131" i="9"/>
  <c r="J131" i="9" s="1"/>
  <c r="I130" i="9"/>
  <c r="M130" i="9" s="1"/>
  <c r="H130" i="9"/>
  <c r="L130" i="9" s="1"/>
  <c r="G130" i="9"/>
  <c r="K130" i="9" s="1"/>
  <c r="F130" i="9"/>
  <c r="J130" i="9" s="1"/>
  <c r="I129" i="9"/>
  <c r="M129" i="9" s="1"/>
  <c r="H129" i="9"/>
  <c r="L129" i="9" s="1"/>
  <c r="G129" i="9"/>
  <c r="K129" i="9" s="1"/>
  <c r="F129" i="9"/>
  <c r="J129" i="9" s="1"/>
  <c r="I128" i="9"/>
  <c r="M128" i="9" s="1"/>
  <c r="H128" i="9"/>
  <c r="L128" i="9" s="1"/>
  <c r="G128" i="9"/>
  <c r="K128" i="9" s="1"/>
  <c r="F128" i="9"/>
  <c r="J128" i="9" s="1"/>
  <c r="I127" i="9"/>
  <c r="M127" i="9" s="1"/>
  <c r="H127" i="9"/>
  <c r="L127" i="9" s="1"/>
  <c r="G127" i="9"/>
  <c r="K127" i="9" s="1"/>
  <c r="F127" i="9"/>
  <c r="J127" i="9" s="1"/>
  <c r="I126" i="9"/>
  <c r="M126" i="9" s="1"/>
  <c r="H126" i="9"/>
  <c r="L126" i="9" s="1"/>
  <c r="G126" i="9"/>
  <c r="K126" i="9" s="1"/>
  <c r="F126" i="9"/>
  <c r="J126" i="9" s="1"/>
  <c r="I125" i="9"/>
  <c r="M125" i="9" s="1"/>
  <c r="H125" i="9"/>
  <c r="L125" i="9" s="1"/>
  <c r="G125" i="9"/>
  <c r="K125" i="9" s="1"/>
  <c r="F125" i="9"/>
  <c r="J125" i="9" s="1"/>
  <c r="I124" i="9"/>
  <c r="M124" i="9" s="1"/>
  <c r="H124" i="9"/>
  <c r="L124" i="9" s="1"/>
  <c r="G124" i="9"/>
  <c r="K124" i="9" s="1"/>
  <c r="F124" i="9"/>
  <c r="J124" i="9" s="1"/>
  <c r="I123" i="9"/>
  <c r="M123" i="9" s="1"/>
  <c r="H123" i="9"/>
  <c r="L123" i="9" s="1"/>
  <c r="G123" i="9"/>
  <c r="K123" i="9" s="1"/>
  <c r="F123" i="9"/>
  <c r="J123" i="9" s="1"/>
  <c r="I122" i="9"/>
  <c r="M122" i="9" s="1"/>
  <c r="H122" i="9"/>
  <c r="L122" i="9" s="1"/>
  <c r="G122" i="9"/>
  <c r="K122" i="9" s="1"/>
  <c r="F122" i="9"/>
  <c r="J122" i="9" s="1"/>
  <c r="I121" i="9"/>
  <c r="M121" i="9" s="1"/>
  <c r="H121" i="9"/>
  <c r="L121" i="9" s="1"/>
  <c r="G121" i="9"/>
  <c r="K121" i="9" s="1"/>
  <c r="F121" i="9"/>
  <c r="J121" i="9" s="1"/>
  <c r="I120" i="9"/>
  <c r="M120" i="9" s="1"/>
  <c r="H120" i="9"/>
  <c r="L120" i="9" s="1"/>
  <c r="G120" i="9"/>
  <c r="K120" i="9" s="1"/>
  <c r="F120" i="9"/>
  <c r="J120" i="9" s="1"/>
  <c r="I119" i="9"/>
  <c r="M119" i="9" s="1"/>
  <c r="H119" i="9"/>
  <c r="L119" i="9" s="1"/>
  <c r="G119" i="9"/>
  <c r="K119" i="9" s="1"/>
  <c r="F119" i="9"/>
  <c r="J119" i="9" s="1"/>
  <c r="I118" i="9"/>
  <c r="M118" i="9" s="1"/>
  <c r="H118" i="9"/>
  <c r="L118" i="9" s="1"/>
  <c r="G118" i="9"/>
  <c r="K118" i="9" s="1"/>
  <c r="F118" i="9"/>
  <c r="J118" i="9" s="1"/>
  <c r="I117" i="9"/>
  <c r="M117" i="9" s="1"/>
  <c r="H117" i="9"/>
  <c r="L117" i="9" s="1"/>
  <c r="G117" i="9"/>
  <c r="K117" i="9" s="1"/>
  <c r="F117" i="9"/>
  <c r="J117" i="9" s="1"/>
  <c r="I116" i="9"/>
  <c r="M116" i="9" s="1"/>
  <c r="H116" i="9"/>
  <c r="L116" i="9" s="1"/>
  <c r="G116" i="9"/>
  <c r="K116" i="9" s="1"/>
  <c r="F116" i="9"/>
  <c r="J116" i="9" s="1"/>
  <c r="I115" i="9"/>
  <c r="M115" i="9" s="1"/>
  <c r="H115" i="9"/>
  <c r="L115" i="9" s="1"/>
  <c r="G115" i="9"/>
  <c r="K115" i="9" s="1"/>
  <c r="F115" i="9"/>
  <c r="J115" i="9" s="1"/>
  <c r="I114" i="9"/>
  <c r="M114" i="9" s="1"/>
  <c r="H114" i="9"/>
  <c r="L114" i="9" s="1"/>
  <c r="G114" i="9"/>
  <c r="K114" i="9" s="1"/>
  <c r="F114" i="9"/>
  <c r="J114" i="9" s="1"/>
  <c r="I113" i="9"/>
  <c r="M113" i="9" s="1"/>
  <c r="H113" i="9"/>
  <c r="L113" i="9" s="1"/>
  <c r="G113" i="9"/>
  <c r="K113" i="9" s="1"/>
  <c r="F113" i="9"/>
  <c r="J113" i="9" s="1"/>
  <c r="I112" i="9"/>
  <c r="M112" i="9" s="1"/>
  <c r="H112" i="9"/>
  <c r="L112" i="9" s="1"/>
  <c r="G112" i="9"/>
  <c r="K112" i="9" s="1"/>
  <c r="F112" i="9"/>
  <c r="J112" i="9" s="1"/>
  <c r="I111" i="9"/>
  <c r="M111" i="9" s="1"/>
  <c r="H111" i="9"/>
  <c r="L111" i="9" s="1"/>
  <c r="G111" i="9"/>
  <c r="K111" i="9" s="1"/>
  <c r="F111" i="9"/>
  <c r="J111" i="9" s="1"/>
  <c r="I110" i="9"/>
  <c r="M110" i="9" s="1"/>
  <c r="H110" i="9"/>
  <c r="L110" i="9" s="1"/>
  <c r="G110" i="9"/>
  <c r="K110" i="9" s="1"/>
  <c r="F110" i="9"/>
  <c r="J110" i="9" s="1"/>
  <c r="I109" i="9"/>
  <c r="M109" i="9" s="1"/>
  <c r="H109" i="9"/>
  <c r="L109" i="9" s="1"/>
  <c r="G109" i="9"/>
  <c r="K109" i="9" s="1"/>
  <c r="F109" i="9"/>
  <c r="J109" i="9" s="1"/>
  <c r="I108" i="9"/>
  <c r="M108" i="9" s="1"/>
  <c r="H108" i="9"/>
  <c r="L108" i="9" s="1"/>
  <c r="G108" i="9"/>
  <c r="K108" i="9" s="1"/>
  <c r="F108" i="9"/>
  <c r="J108" i="9" s="1"/>
  <c r="I107" i="9"/>
  <c r="M107" i="9" s="1"/>
  <c r="H107" i="9"/>
  <c r="L107" i="9" s="1"/>
  <c r="G107" i="9"/>
  <c r="K107" i="9" s="1"/>
  <c r="F107" i="9"/>
  <c r="J107" i="9" s="1"/>
  <c r="I106" i="9"/>
  <c r="M106" i="9" s="1"/>
  <c r="H106" i="9"/>
  <c r="L106" i="9" s="1"/>
  <c r="G106" i="9"/>
  <c r="K106" i="9" s="1"/>
  <c r="F106" i="9"/>
  <c r="J106" i="9" s="1"/>
  <c r="I105" i="9"/>
  <c r="M105" i="9" s="1"/>
  <c r="H105" i="9"/>
  <c r="L105" i="9" s="1"/>
  <c r="G105" i="9"/>
  <c r="K105" i="9" s="1"/>
  <c r="F105" i="9"/>
  <c r="J105" i="9" s="1"/>
  <c r="I104" i="9"/>
  <c r="M104" i="9" s="1"/>
  <c r="H104" i="9"/>
  <c r="L104" i="9" s="1"/>
  <c r="G104" i="9"/>
  <c r="K104" i="9" s="1"/>
  <c r="F104" i="9"/>
  <c r="J104" i="9" s="1"/>
  <c r="I103" i="9"/>
  <c r="M103" i="9" s="1"/>
  <c r="H103" i="9"/>
  <c r="L103" i="9" s="1"/>
  <c r="G103" i="9"/>
  <c r="K103" i="9" s="1"/>
  <c r="F103" i="9"/>
  <c r="J103" i="9" s="1"/>
  <c r="I102" i="9"/>
  <c r="M102" i="9" s="1"/>
  <c r="H102" i="9"/>
  <c r="L102" i="9" s="1"/>
  <c r="G102" i="9"/>
  <c r="K102" i="9" s="1"/>
  <c r="F102" i="9"/>
  <c r="J102" i="9" s="1"/>
  <c r="I101" i="9"/>
  <c r="M101" i="9" s="1"/>
  <c r="H101" i="9"/>
  <c r="L101" i="9" s="1"/>
  <c r="G101" i="9"/>
  <c r="K101" i="9" s="1"/>
  <c r="F101" i="9"/>
  <c r="J101" i="9" s="1"/>
  <c r="I100" i="9"/>
  <c r="M100" i="9" s="1"/>
  <c r="H100" i="9"/>
  <c r="L100" i="9" s="1"/>
  <c r="G100" i="9"/>
  <c r="K100" i="9" s="1"/>
  <c r="F100" i="9"/>
  <c r="J100" i="9" s="1"/>
  <c r="I99" i="9"/>
  <c r="M99" i="9" s="1"/>
  <c r="H99" i="9"/>
  <c r="L99" i="9" s="1"/>
  <c r="G99" i="9"/>
  <c r="K99" i="9" s="1"/>
  <c r="F99" i="9"/>
  <c r="J99" i="9" s="1"/>
  <c r="I98" i="9"/>
  <c r="M98" i="9" s="1"/>
  <c r="H98" i="9"/>
  <c r="L98" i="9" s="1"/>
  <c r="G98" i="9"/>
  <c r="K98" i="9" s="1"/>
  <c r="F98" i="9"/>
  <c r="J98" i="9" s="1"/>
  <c r="I97" i="9"/>
  <c r="M97" i="9" s="1"/>
  <c r="H97" i="9"/>
  <c r="L97" i="9" s="1"/>
  <c r="G97" i="9"/>
  <c r="K97" i="9" s="1"/>
  <c r="F97" i="9"/>
  <c r="J97" i="9" s="1"/>
  <c r="I96" i="9"/>
  <c r="M96" i="9" s="1"/>
  <c r="H96" i="9"/>
  <c r="L96" i="9" s="1"/>
  <c r="G96" i="9"/>
  <c r="K96" i="9" s="1"/>
  <c r="F96" i="9"/>
  <c r="J96" i="9" s="1"/>
  <c r="I95" i="9"/>
  <c r="M95" i="9" s="1"/>
  <c r="H95" i="9"/>
  <c r="L95" i="9" s="1"/>
  <c r="G95" i="9"/>
  <c r="K95" i="9" s="1"/>
  <c r="F95" i="9"/>
  <c r="J95" i="9" s="1"/>
  <c r="I94" i="9"/>
  <c r="M94" i="9" s="1"/>
  <c r="H94" i="9"/>
  <c r="L94" i="9" s="1"/>
  <c r="G94" i="9"/>
  <c r="K94" i="9" s="1"/>
  <c r="F94" i="9"/>
  <c r="J94" i="9" s="1"/>
  <c r="I93" i="9"/>
  <c r="M93" i="9" s="1"/>
  <c r="H93" i="9"/>
  <c r="L93" i="9" s="1"/>
  <c r="G93" i="9"/>
  <c r="K93" i="9" s="1"/>
  <c r="F93" i="9"/>
  <c r="J93" i="9" s="1"/>
  <c r="I92" i="9"/>
  <c r="M92" i="9" s="1"/>
  <c r="H92" i="9"/>
  <c r="L92" i="9" s="1"/>
  <c r="G92" i="9"/>
  <c r="K92" i="9" s="1"/>
  <c r="F92" i="9"/>
  <c r="J92" i="9" s="1"/>
  <c r="I91" i="9"/>
  <c r="M91" i="9" s="1"/>
  <c r="H91" i="9"/>
  <c r="L91" i="9" s="1"/>
  <c r="G91" i="9"/>
  <c r="K91" i="9" s="1"/>
  <c r="F91" i="9"/>
  <c r="J91" i="9" s="1"/>
  <c r="I90" i="9"/>
  <c r="M90" i="9" s="1"/>
  <c r="H90" i="9"/>
  <c r="L90" i="9" s="1"/>
  <c r="G90" i="9"/>
  <c r="K90" i="9" s="1"/>
  <c r="F90" i="9"/>
  <c r="J90" i="9" s="1"/>
  <c r="I89" i="9"/>
  <c r="M89" i="9" s="1"/>
  <c r="H89" i="9"/>
  <c r="L89" i="9" s="1"/>
  <c r="G89" i="9"/>
  <c r="K89" i="9" s="1"/>
  <c r="F89" i="9"/>
  <c r="J89" i="9" s="1"/>
  <c r="I88" i="9"/>
  <c r="M88" i="9" s="1"/>
  <c r="H88" i="9"/>
  <c r="L88" i="9" s="1"/>
  <c r="G88" i="9"/>
  <c r="K88" i="9" s="1"/>
  <c r="F88" i="9"/>
  <c r="J88" i="9" s="1"/>
  <c r="I87" i="9"/>
  <c r="M87" i="9" s="1"/>
  <c r="H87" i="9"/>
  <c r="L87" i="9" s="1"/>
  <c r="G87" i="9"/>
  <c r="K87" i="9" s="1"/>
  <c r="F87" i="9"/>
  <c r="J87" i="9" s="1"/>
  <c r="I86" i="9"/>
  <c r="M86" i="9" s="1"/>
  <c r="H86" i="9"/>
  <c r="L86" i="9" s="1"/>
  <c r="G86" i="9"/>
  <c r="K86" i="9" s="1"/>
  <c r="F86" i="9"/>
  <c r="J86" i="9" s="1"/>
  <c r="I85" i="9"/>
  <c r="M85" i="9" s="1"/>
  <c r="H85" i="9"/>
  <c r="L85" i="9" s="1"/>
  <c r="G85" i="9"/>
  <c r="K85" i="9" s="1"/>
  <c r="F85" i="9"/>
  <c r="J85" i="9" s="1"/>
  <c r="I84" i="9"/>
  <c r="M84" i="9" s="1"/>
  <c r="H84" i="9"/>
  <c r="L84" i="9" s="1"/>
  <c r="G84" i="9"/>
  <c r="K84" i="9" s="1"/>
  <c r="F84" i="9"/>
  <c r="J84" i="9" s="1"/>
  <c r="I83" i="9"/>
  <c r="M83" i="9" s="1"/>
  <c r="H83" i="9"/>
  <c r="L83" i="9" s="1"/>
  <c r="G83" i="9"/>
  <c r="K83" i="9" s="1"/>
  <c r="F83" i="9"/>
  <c r="J83" i="9" s="1"/>
  <c r="I82" i="9"/>
  <c r="M82" i="9" s="1"/>
  <c r="H82" i="9"/>
  <c r="L82" i="9" s="1"/>
  <c r="G82" i="9"/>
  <c r="K82" i="9" s="1"/>
  <c r="F82" i="9"/>
  <c r="J82" i="9" s="1"/>
  <c r="I81" i="9"/>
  <c r="M81" i="9" s="1"/>
  <c r="H81" i="9"/>
  <c r="L81" i="9" s="1"/>
  <c r="G81" i="9"/>
  <c r="K81" i="9" s="1"/>
  <c r="F81" i="9"/>
  <c r="J81" i="9" s="1"/>
  <c r="I80" i="9"/>
  <c r="M80" i="9" s="1"/>
  <c r="H80" i="9"/>
  <c r="L80" i="9" s="1"/>
  <c r="G80" i="9"/>
  <c r="K80" i="9" s="1"/>
  <c r="F80" i="9"/>
  <c r="J80" i="9" s="1"/>
  <c r="I79" i="9"/>
  <c r="M79" i="9" s="1"/>
  <c r="H79" i="9"/>
  <c r="L79" i="9" s="1"/>
  <c r="G79" i="9"/>
  <c r="K79" i="9" s="1"/>
  <c r="F79" i="9"/>
  <c r="J79" i="9" s="1"/>
  <c r="I78" i="9"/>
  <c r="M78" i="9" s="1"/>
  <c r="H78" i="9"/>
  <c r="L78" i="9" s="1"/>
  <c r="G78" i="9"/>
  <c r="K78" i="9" s="1"/>
  <c r="F78" i="9"/>
  <c r="J78" i="9" s="1"/>
  <c r="I77" i="9"/>
  <c r="M77" i="9" s="1"/>
  <c r="H77" i="9"/>
  <c r="L77" i="9" s="1"/>
  <c r="G77" i="9"/>
  <c r="K77" i="9" s="1"/>
  <c r="F77" i="9"/>
  <c r="J77" i="9" s="1"/>
  <c r="I76" i="9"/>
  <c r="M76" i="9" s="1"/>
  <c r="H76" i="9"/>
  <c r="L76" i="9" s="1"/>
  <c r="G76" i="9"/>
  <c r="K76" i="9" s="1"/>
  <c r="F76" i="9"/>
  <c r="J76" i="9" s="1"/>
  <c r="I75" i="9"/>
  <c r="M75" i="9" s="1"/>
  <c r="H75" i="9"/>
  <c r="L75" i="9" s="1"/>
  <c r="G75" i="9"/>
  <c r="K75" i="9" s="1"/>
  <c r="F75" i="9"/>
  <c r="J75" i="9" s="1"/>
  <c r="I74" i="9"/>
  <c r="M74" i="9" s="1"/>
  <c r="H74" i="9"/>
  <c r="L74" i="9" s="1"/>
  <c r="G74" i="9"/>
  <c r="K74" i="9" s="1"/>
  <c r="F74" i="9"/>
  <c r="J74" i="9" s="1"/>
  <c r="I73" i="9"/>
  <c r="M73" i="9" s="1"/>
  <c r="H73" i="9"/>
  <c r="L73" i="9" s="1"/>
  <c r="G73" i="9"/>
  <c r="K73" i="9" s="1"/>
  <c r="F73" i="9"/>
  <c r="J73" i="9" s="1"/>
  <c r="I72" i="9"/>
  <c r="M72" i="9" s="1"/>
  <c r="H72" i="9"/>
  <c r="L72" i="9" s="1"/>
  <c r="G72" i="9"/>
  <c r="K72" i="9" s="1"/>
  <c r="F72" i="9"/>
  <c r="J72" i="9" s="1"/>
  <c r="I71" i="9"/>
  <c r="M71" i="9" s="1"/>
  <c r="H71" i="9"/>
  <c r="L71" i="9" s="1"/>
  <c r="G71" i="9"/>
  <c r="K71" i="9" s="1"/>
  <c r="F71" i="9"/>
  <c r="J71" i="9" s="1"/>
  <c r="I70" i="9"/>
  <c r="M70" i="9" s="1"/>
  <c r="H70" i="9"/>
  <c r="L70" i="9" s="1"/>
  <c r="G70" i="9"/>
  <c r="K70" i="9" s="1"/>
  <c r="F70" i="9"/>
  <c r="J70" i="9" s="1"/>
  <c r="I69" i="9"/>
  <c r="M69" i="9" s="1"/>
  <c r="H69" i="9"/>
  <c r="L69" i="9" s="1"/>
  <c r="G69" i="9"/>
  <c r="K69" i="9" s="1"/>
  <c r="F69" i="9"/>
  <c r="J69" i="9" s="1"/>
  <c r="I68" i="9"/>
  <c r="M68" i="9" s="1"/>
  <c r="H68" i="9"/>
  <c r="L68" i="9" s="1"/>
  <c r="G68" i="9"/>
  <c r="K68" i="9" s="1"/>
  <c r="F68" i="9"/>
  <c r="J68" i="9" s="1"/>
  <c r="I67" i="9"/>
  <c r="M67" i="9" s="1"/>
  <c r="H67" i="9"/>
  <c r="L67" i="9" s="1"/>
  <c r="G67" i="9"/>
  <c r="K67" i="9" s="1"/>
  <c r="F67" i="9"/>
  <c r="J67" i="9" s="1"/>
  <c r="I66" i="9"/>
  <c r="M66" i="9" s="1"/>
  <c r="H66" i="9"/>
  <c r="L66" i="9" s="1"/>
  <c r="G66" i="9"/>
  <c r="K66" i="9" s="1"/>
  <c r="F66" i="9"/>
  <c r="J66" i="9" s="1"/>
  <c r="I65" i="9"/>
  <c r="M65" i="9" s="1"/>
  <c r="H65" i="9"/>
  <c r="L65" i="9" s="1"/>
  <c r="G65" i="9"/>
  <c r="K65" i="9" s="1"/>
  <c r="F65" i="9"/>
  <c r="J65" i="9" s="1"/>
  <c r="I64" i="9"/>
  <c r="M64" i="9" s="1"/>
  <c r="H64" i="9"/>
  <c r="L64" i="9" s="1"/>
  <c r="G64" i="9"/>
  <c r="K64" i="9" s="1"/>
  <c r="F64" i="9"/>
  <c r="J64" i="9" s="1"/>
  <c r="I63" i="9"/>
  <c r="M63" i="9" s="1"/>
  <c r="H63" i="9"/>
  <c r="L63" i="9" s="1"/>
  <c r="G63" i="9"/>
  <c r="K63" i="9" s="1"/>
  <c r="F63" i="9"/>
  <c r="J63" i="9" s="1"/>
  <c r="I62" i="9"/>
  <c r="M62" i="9" s="1"/>
  <c r="H62" i="9"/>
  <c r="L62" i="9" s="1"/>
  <c r="G62" i="9"/>
  <c r="K62" i="9" s="1"/>
  <c r="F62" i="9"/>
  <c r="J62" i="9" s="1"/>
  <c r="I61" i="9"/>
  <c r="M61" i="9" s="1"/>
  <c r="H61" i="9"/>
  <c r="L61" i="9" s="1"/>
  <c r="G61" i="9"/>
  <c r="K61" i="9" s="1"/>
  <c r="F61" i="9"/>
  <c r="J61" i="9" s="1"/>
  <c r="I60" i="9"/>
  <c r="M60" i="9" s="1"/>
  <c r="H60" i="9"/>
  <c r="L60" i="9" s="1"/>
  <c r="G60" i="9"/>
  <c r="K60" i="9" s="1"/>
  <c r="F60" i="9"/>
  <c r="J60" i="9" s="1"/>
  <c r="I59" i="9"/>
  <c r="M59" i="9" s="1"/>
  <c r="H59" i="9"/>
  <c r="L59" i="9" s="1"/>
  <c r="G59" i="9"/>
  <c r="K59" i="9" s="1"/>
  <c r="F59" i="9"/>
  <c r="J59" i="9" s="1"/>
  <c r="I58" i="9"/>
  <c r="M58" i="9" s="1"/>
  <c r="H58" i="9"/>
  <c r="L58" i="9" s="1"/>
  <c r="G58" i="9"/>
  <c r="K58" i="9" s="1"/>
  <c r="F58" i="9"/>
  <c r="J58" i="9" s="1"/>
  <c r="I57" i="9"/>
  <c r="M57" i="9" s="1"/>
  <c r="H57" i="9"/>
  <c r="L57" i="9" s="1"/>
  <c r="G57" i="9"/>
  <c r="K57" i="9" s="1"/>
  <c r="F57" i="9"/>
  <c r="J57" i="9" s="1"/>
  <c r="I56" i="9"/>
  <c r="M56" i="9" s="1"/>
  <c r="H56" i="9"/>
  <c r="L56" i="9" s="1"/>
  <c r="G56" i="9"/>
  <c r="K56" i="9" s="1"/>
  <c r="F56" i="9"/>
  <c r="J56" i="9" s="1"/>
  <c r="I55" i="9"/>
  <c r="M55" i="9" s="1"/>
  <c r="H55" i="9"/>
  <c r="L55" i="9" s="1"/>
  <c r="G55" i="9"/>
  <c r="K55" i="9" s="1"/>
  <c r="F55" i="9"/>
  <c r="J55" i="9" s="1"/>
  <c r="I54" i="9"/>
  <c r="M54" i="9" s="1"/>
  <c r="H54" i="9"/>
  <c r="L54" i="9" s="1"/>
  <c r="G54" i="9"/>
  <c r="K54" i="9" s="1"/>
  <c r="F54" i="9"/>
  <c r="J54" i="9" s="1"/>
  <c r="I53" i="9"/>
  <c r="M53" i="9" s="1"/>
  <c r="H53" i="9"/>
  <c r="L53" i="9" s="1"/>
  <c r="G53" i="9"/>
  <c r="K53" i="9" s="1"/>
  <c r="F53" i="9"/>
  <c r="J53" i="9" s="1"/>
  <c r="I52" i="9"/>
  <c r="M52" i="9" s="1"/>
  <c r="H52" i="9"/>
  <c r="L52" i="9" s="1"/>
  <c r="G52" i="9"/>
  <c r="K52" i="9" s="1"/>
  <c r="F52" i="9"/>
  <c r="J52" i="9" s="1"/>
  <c r="I51" i="9"/>
  <c r="M51" i="9" s="1"/>
  <c r="H51" i="9"/>
  <c r="L51" i="9" s="1"/>
  <c r="G51" i="9"/>
  <c r="K51" i="9" s="1"/>
  <c r="F51" i="9"/>
  <c r="J51" i="9" s="1"/>
  <c r="I50" i="9"/>
  <c r="M50" i="9" s="1"/>
  <c r="H50" i="9"/>
  <c r="L50" i="9" s="1"/>
  <c r="G50" i="9"/>
  <c r="K50" i="9" s="1"/>
  <c r="F50" i="9"/>
  <c r="J50" i="9" s="1"/>
  <c r="I49" i="9"/>
  <c r="M49" i="9" s="1"/>
  <c r="H49" i="9"/>
  <c r="L49" i="9" s="1"/>
  <c r="G49" i="9"/>
  <c r="K49" i="9" s="1"/>
  <c r="F49" i="9"/>
  <c r="J49" i="9" s="1"/>
  <c r="I48" i="9"/>
  <c r="M48" i="9" s="1"/>
  <c r="H48" i="9"/>
  <c r="L48" i="9" s="1"/>
  <c r="G48" i="9"/>
  <c r="K48" i="9" s="1"/>
  <c r="F48" i="9"/>
  <c r="J48" i="9" s="1"/>
  <c r="I47" i="9"/>
  <c r="M47" i="9" s="1"/>
  <c r="H47" i="9"/>
  <c r="L47" i="9" s="1"/>
  <c r="G47" i="9"/>
  <c r="K47" i="9" s="1"/>
  <c r="F47" i="9"/>
  <c r="J47" i="9" s="1"/>
  <c r="I46" i="9"/>
  <c r="M46" i="9" s="1"/>
  <c r="H46" i="9"/>
  <c r="L46" i="9" s="1"/>
  <c r="G46" i="9"/>
  <c r="K46" i="9" s="1"/>
  <c r="F46" i="9"/>
  <c r="J46" i="9" s="1"/>
  <c r="I45" i="9"/>
  <c r="M45" i="9" s="1"/>
  <c r="H45" i="9"/>
  <c r="L45" i="9" s="1"/>
  <c r="G45" i="9"/>
  <c r="K45" i="9" s="1"/>
  <c r="F45" i="9"/>
  <c r="J45" i="9" s="1"/>
  <c r="I44" i="9"/>
  <c r="M44" i="9" s="1"/>
  <c r="H44" i="9"/>
  <c r="L44" i="9" s="1"/>
  <c r="G44" i="9"/>
  <c r="K44" i="9" s="1"/>
  <c r="F44" i="9"/>
  <c r="J44" i="9" s="1"/>
  <c r="I43" i="9"/>
  <c r="M43" i="9" s="1"/>
  <c r="H43" i="9"/>
  <c r="L43" i="9" s="1"/>
  <c r="G43" i="9"/>
  <c r="K43" i="9" s="1"/>
  <c r="F43" i="9"/>
  <c r="J43" i="9" s="1"/>
  <c r="I42" i="9"/>
  <c r="M42" i="9" s="1"/>
  <c r="H42" i="9"/>
  <c r="L42" i="9" s="1"/>
  <c r="G42" i="9"/>
  <c r="K42" i="9" s="1"/>
  <c r="F42" i="9"/>
  <c r="J42" i="9" s="1"/>
  <c r="I41" i="9"/>
  <c r="M41" i="9" s="1"/>
  <c r="H41" i="9"/>
  <c r="L41" i="9" s="1"/>
  <c r="G41" i="9"/>
  <c r="K41" i="9" s="1"/>
  <c r="F41" i="9"/>
  <c r="J41" i="9" s="1"/>
  <c r="I40" i="9"/>
  <c r="M40" i="9" s="1"/>
  <c r="H40" i="9"/>
  <c r="L40" i="9" s="1"/>
  <c r="G40" i="9"/>
  <c r="K40" i="9" s="1"/>
  <c r="F40" i="9"/>
  <c r="J40" i="9" s="1"/>
  <c r="I39" i="9"/>
  <c r="M39" i="9" s="1"/>
  <c r="H39" i="9"/>
  <c r="L39" i="9" s="1"/>
  <c r="G39" i="9"/>
  <c r="K39" i="9" s="1"/>
  <c r="F39" i="9"/>
  <c r="J39" i="9" s="1"/>
  <c r="I38" i="9"/>
  <c r="M38" i="9" s="1"/>
  <c r="H38" i="9"/>
  <c r="L38" i="9" s="1"/>
  <c r="G38" i="9"/>
  <c r="K38" i="9" s="1"/>
  <c r="F38" i="9"/>
  <c r="J38" i="9" s="1"/>
  <c r="I37" i="9"/>
  <c r="M37" i="9" s="1"/>
  <c r="H37" i="9"/>
  <c r="L37" i="9" s="1"/>
  <c r="G37" i="9"/>
  <c r="K37" i="9" s="1"/>
  <c r="F37" i="9"/>
  <c r="J37" i="9" s="1"/>
  <c r="I36" i="9"/>
  <c r="M36" i="9" s="1"/>
  <c r="H36" i="9"/>
  <c r="L36" i="9" s="1"/>
  <c r="G36" i="9"/>
  <c r="K36" i="9" s="1"/>
  <c r="F36" i="9"/>
  <c r="J36" i="9" s="1"/>
  <c r="I35" i="9"/>
  <c r="M35" i="9" s="1"/>
  <c r="H35" i="9"/>
  <c r="L35" i="9" s="1"/>
  <c r="G35" i="9"/>
  <c r="K35" i="9" s="1"/>
  <c r="F35" i="9"/>
  <c r="J35" i="9" s="1"/>
  <c r="I34" i="9"/>
  <c r="M34" i="9" s="1"/>
  <c r="H34" i="9"/>
  <c r="L34" i="9" s="1"/>
  <c r="G34" i="9"/>
  <c r="K34" i="9" s="1"/>
  <c r="F34" i="9"/>
  <c r="J34" i="9" s="1"/>
  <c r="I33" i="9"/>
  <c r="M33" i="9" s="1"/>
  <c r="H33" i="9"/>
  <c r="L33" i="9" s="1"/>
  <c r="G33" i="9"/>
  <c r="K33" i="9" s="1"/>
  <c r="F33" i="9"/>
  <c r="J33" i="9" s="1"/>
  <c r="I32" i="9"/>
  <c r="M32" i="9" s="1"/>
  <c r="H32" i="9"/>
  <c r="L32" i="9" s="1"/>
  <c r="G32" i="9"/>
  <c r="K32" i="9" s="1"/>
  <c r="F32" i="9"/>
  <c r="J32" i="9" s="1"/>
  <c r="I31" i="9"/>
  <c r="M31" i="9" s="1"/>
  <c r="H31" i="9"/>
  <c r="L31" i="9" s="1"/>
  <c r="G31" i="9"/>
  <c r="K31" i="9" s="1"/>
  <c r="F31" i="9"/>
  <c r="J31" i="9" s="1"/>
  <c r="I30" i="9"/>
  <c r="M30" i="9" s="1"/>
  <c r="H30" i="9"/>
  <c r="L30" i="9" s="1"/>
  <c r="G30" i="9"/>
  <c r="K30" i="9" s="1"/>
  <c r="F30" i="9"/>
  <c r="J30" i="9" s="1"/>
  <c r="I29" i="9"/>
  <c r="M29" i="9" s="1"/>
  <c r="H29" i="9"/>
  <c r="L29" i="9" s="1"/>
  <c r="G29" i="9"/>
  <c r="K29" i="9" s="1"/>
  <c r="F29" i="9"/>
  <c r="J29" i="9" s="1"/>
  <c r="I28" i="9"/>
  <c r="M28" i="9" s="1"/>
  <c r="H28" i="9"/>
  <c r="L28" i="9" s="1"/>
  <c r="G28" i="9"/>
  <c r="K28" i="9" s="1"/>
  <c r="F28" i="9"/>
  <c r="J28" i="9" s="1"/>
  <c r="I27" i="9"/>
  <c r="M27" i="9" s="1"/>
  <c r="H27" i="9"/>
  <c r="L27" i="9" s="1"/>
  <c r="G27" i="9"/>
  <c r="K27" i="9" s="1"/>
  <c r="F27" i="9"/>
  <c r="J27" i="9" s="1"/>
  <c r="I26" i="9"/>
  <c r="M26" i="9" s="1"/>
  <c r="H26" i="9"/>
  <c r="L26" i="9" s="1"/>
  <c r="G26" i="9"/>
  <c r="F26" i="9"/>
  <c r="J26" i="9" s="1"/>
  <c r="K26" i="9"/>
  <c r="C16" i="14"/>
  <c r="H10" i="14"/>
  <c r="G8" i="14"/>
  <c r="I4" i="14"/>
  <c r="G10" i="13"/>
  <c r="H10" i="13"/>
  <c r="F8" i="13"/>
  <c r="I4" i="13"/>
  <c r="G10" i="12"/>
  <c r="H10" i="12"/>
  <c r="F8" i="12"/>
  <c r="I4" i="12"/>
  <c r="G10" i="11"/>
  <c r="H10" i="11"/>
  <c r="F8" i="11"/>
  <c r="I4" i="11"/>
  <c r="H31" i="4"/>
  <c r="H23" i="4"/>
  <c r="I12" i="4"/>
  <c r="C35" i="4"/>
  <c r="C27" i="4"/>
  <c r="C19" i="4"/>
  <c r="H10" i="4"/>
  <c r="J8" i="4"/>
  <c r="J6" i="4"/>
  <c r="J4" i="4"/>
  <c r="H31" i="3"/>
  <c r="H23" i="3"/>
  <c r="I12" i="3"/>
  <c r="C35" i="3"/>
  <c r="C27" i="3"/>
  <c r="C19" i="3"/>
  <c r="H10" i="3"/>
  <c r="J8" i="3"/>
  <c r="J6" i="3"/>
  <c r="J4" i="3"/>
  <c r="H31" i="2"/>
  <c r="H23" i="2"/>
  <c r="I12" i="2"/>
  <c r="C35" i="2"/>
  <c r="C27" i="2"/>
  <c r="C19" i="2"/>
  <c r="H10" i="2"/>
  <c r="J8" i="2"/>
  <c r="J6" i="2"/>
  <c r="J4" i="2"/>
  <c r="C34" i="7"/>
  <c r="C18" i="7"/>
  <c r="H26" i="7"/>
  <c r="G10" i="7"/>
  <c r="H6" i="7"/>
  <c r="C35" i="7"/>
  <c r="C19" i="7"/>
  <c r="H27" i="7"/>
  <c r="J10" i="7"/>
  <c r="J6" i="7"/>
  <c r="I8" i="14"/>
  <c r="G8" i="13"/>
  <c r="G8" i="12"/>
  <c r="F6" i="11"/>
  <c r="H27" i="4"/>
  <c r="H4" i="11"/>
  <c r="C31" i="4"/>
  <c r="G10" i="4"/>
  <c r="I6" i="4"/>
  <c r="H27" i="3"/>
  <c r="I4" i="4"/>
  <c r="C31" i="3"/>
  <c r="H12" i="3"/>
  <c r="I8" i="3"/>
  <c r="H35" i="2"/>
  <c r="H19" i="2"/>
  <c r="C23" i="2"/>
  <c r="G10" i="2"/>
  <c r="I6" i="2"/>
  <c r="C26" i="7"/>
  <c r="H18" i="7"/>
  <c r="H4" i="7"/>
  <c r="H35" i="7"/>
  <c r="J8" i="7"/>
  <c r="C17" i="14"/>
  <c r="H16" i="14"/>
  <c r="H6" i="14"/>
  <c r="C16" i="13"/>
  <c r="H16" i="13"/>
  <c r="H6" i="13"/>
  <c r="C16" i="12"/>
  <c r="H16" i="12"/>
  <c r="I8" i="11"/>
  <c r="H34" i="4"/>
  <c r="H18" i="4"/>
  <c r="C30" i="4"/>
  <c r="C22" i="4"/>
  <c r="F10" i="4"/>
  <c r="F6" i="4"/>
  <c r="H26" i="3"/>
  <c r="G4" i="4"/>
  <c r="C22" i="3"/>
  <c r="G10" i="3"/>
  <c r="F6" i="3"/>
  <c r="H26" i="2"/>
  <c r="G4" i="3"/>
  <c r="C22" i="2"/>
  <c r="F10" i="2"/>
  <c r="F6" i="2"/>
  <c r="C22" i="7"/>
  <c r="I8" i="7"/>
  <c r="G10" i="14"/>
  <c r="F10" i="14"/>
  <c r="I6" i="14"/>
  <c r="G4" i="14"/>
  <c r="H4" i="14"/>
  <c r="F10" i="13"/>
  <c r="I6" i="13"/>
  <c r="G4" i="13"/>
  <c r="H4" i="13"/>
  <c r="F10" i="12"/>
  <c r="I6" i="12"/>
  <c r="G4" i="12"/>
  <c r="H4" i="12"/>
  <c r="F10" i="11"/>
  <c r="I6" i="11"/>
  <c r="G4" i="11"/>
  <c r="H30" i="4"/>
  <c r="H22" i="4"/>
  <c r="G12" i="4"/>
  <c r="C34" i="4"/>
  <c r="C26" i="4"/>
  <c r="C18" i="4"/>
  <c r="J10" i="4"/>
  <c r="G8" i="4"/>
  <c r="H6" i="4"/>
  <c r="H4" i="4"/>
  <c r="H30" i="3"/>
  <c r="H22" i="3"/>
  <c r="G12" i="3"/>
  <c r="C34" i="3"/>
  <c r="C26" i="3"/>
  <c r="C18" i="3"/>
  <c r="F10" i="3"/>
  <c r="G8" i="3"/>
  <c r="H6" i="3"/>
  <c r="H4" i="3"/>
  <c r="H30" i="2"/>
  <c r="H22" i="2"/>
  <c r="G12" i="2"/>
  <c r="C34" i="2"/>
  <c r="C26" i="2"/>
  <c r="C18" i="2"/>
  <c r="J10" i="2"/>
  <c r="G8" i="2"/>
  <c r="H6" i="2"/>
  <c r="H4" i="2"/>
  <c r="C30" i="7"/>
  <c r="F12" i="7"/>
  <c r="H22" i="7"/>
  <c r="F10" i="7"/>
  <c r="F6" i="7"/>
  <c r="C31" i="7"/>
  <c r="H12" i="7"/>
  <c r="H23" i="7"/>
  <c r="H10" i="7"/>
  <c r="I6" i="7"/>
  <c r="H17" i="14"/>
  <c r="F6" i="14"/>
  <c r="C17" i="13"/>
  <c r="H17" i="13"/>
  <c r="F6" i="13"/>
  <c r="C17" i="12"/>
  <c r="H17" i="12"/>
  <c r="F6" i="12"/>
  <c r="C17" i="11"/>
  <c r="H17" i="11"/>
  <c r="G8" i="11"/>
  <c r="H35" i="4"/>
  <c r="H19" i="4"/>
  <c r="C23" i="4"/>
  <c r="H12" i="4"/>
  <c r="I8" i="4"/>
  <c r="H35" i="3"/>
  <c r="H19" i="3"/>
  <c r="C23" i="3"/>
  <c r="J10" i="3"/>
  <c r="I6" i="3"/>
  <c r="H27" i="2"/>
  <c r="I4" i="3"/>
  <c r="C31" i="2"/>
  <c r="H12" i="2"/>
  <c r="I8" i="2"/>
  <c r="I4" i="2"/>
  <c r="H34" i="7"/>
  <c r="G8" i="7"/>
  <c r="C27" i="7"/>
  <c r="H19" i="7"/>
  <c r="J4" i="7"/>
  <c r="F8" i="14"/>
  <c r="I8" i="13"/>
  <c r="I8" i="12"/>
  <c r="H6" i="12"/>
  <c r="C16" i="11"/>
  <c r="H16" i="11"/>
  <c r="H6" i="11"/>
  <c r="H26" i="4"/>
  <c r="H16" i="8"/>
  <c r="F12" i="4"/>
  <c r="F8" i="4"/>
  <c r="H34" i="3"/>
  <c r="H18" i="3"/>
  <c r="C30" i="3"/>
  <c r="F12" i="3"/>
  <c r="F8" i="3"/>
  <c r="H34" i="2"/>
  <c r="H18" i="2"/>
  <c r="C30" i="2"/>
  <c r="F12" i="2"/>
  <c r="F8" i="2"/>
  <c r="G4" i="2"/>
  <c r="H30" i="7"/>
  <c r="G12" i="7"/>
  <c r="I12" i="7"/>
  <c r="I4" i="7"/>
  <c r="C23" i="7"/>
  <c r="G4" i="7"/>
  <c r="H31" i="7"/>
  <c r="F8" i="7"/>
  <c r="I25" i="9" l="1"/>
  <c r="M25" i="9" s="1"/>
  <c r="H25" i="9"/>
  <c r="L25" i="9" s="1"/>
  <c r="G25" i="9"/>
  <c r="K25" i="9" s="1"/>
  <c r="F25" i="9"/>
  <c r="J25" i="9" s="1"/>
  <c r="G5" i="2"/>
  <c r="F9" i="2"/>
  <c r="F13" i="2"/>
  <c r="F7" i="3"/>
  <c r="G11" i="3"/>
  <c r="G13" i="3"/>
  <c r="F9" i="4"/>
  <c r="F13" i="4"/>
  <c r="F7" i="11"/>
  <c r="G11" i="11"/>
  <c r="G9" i="12"/>
  <c r="F7" i="13"/>
  <c r="G11" i="13"/>
  <c r="I9" i="14"/>
  <c r="F9" i="7"/>
  <c r="F7" i="7"/>
  <c r="I5" i="2"/>
  <c r="I9" i="2"/>
  <c r="H13" i="2"/>
  <c r="I7" i="3"/>
  <c r="J11" i="3"/>
  <c r="I13" i="3"/>
  <c r="I9" i="4"/>
  <c r="H13" i="4"/>
  <c r="I7" i="11"/>
  <c r="G5" i="12"/>
  <c r="F11" i="12"/>
  <c r="I7" i="13"/>
  <c r="G5" i="14"/>
  <c r="F11" i="14"/>
  <c r="J9" i="7"/>
  <c r="H7" i="7"/>
  <c r="H5" i="2"/>
  <c r="G9" i="2"/>
  <c r="G5" i="3"/>
  <c r="H7" i="3"/>
  <c r="F11" i="3"/>
  <c r="H5" i="4"/>
  <c r="G9" i="4"/>
  <c r="H5" i="11"/>
  <c r="F9" i="11"/>
  <c r="I5" i="12"/>
  <c r="H11" i="12"/>
  <c r="F9" i="13"/>
  <c r="I5" i="14"/>
  <c r="H11" i="14"/>
  <c r="H11" i="7"/>
  <c r="I9" i="7"/>
  <c r="J5" i="2"/>
  <c r="J9" i="2"/>
  <c r="I5" i="3"/>
  <c r="J7" i="3"/>
  <c r="H11" i="3"/>
  <c r="J5" i="4"/>
  <c r="J9" i="4"/>
  <c r="G13" i="4"/>
  <c r="I9" i="11"/>
  <c r="H5" i="13"/>
  <c r="G11" i="14"/>
  <c r="G9" i="7"/>
  <c r="F7" i="2"/>
  <c r="F11" i="2"/>
  <c r="G13" i="2"/>
  <c r="F9" i="3"/>
  <c r="F13" i="3"/>
  <c r="F7" i="4"/>
  <c r="F11" i="4"/>
  <c r="I13" i="4"/>
  <c r="G9" i="11"/>
  <c r="F7" i="12"/>
  <c r="G11" i="12"/>
  <c r="G9" i="13"/>
  <c r="F7" i="14"/>
  <c r="G5" i="7"/>
  <c r="I13" i="7"/>
  <c r="F11" i="7"/>
  <c r="I7" i="2"/>
  <c r="G11" i="2"/>
  <c r="I13" i="2"/>
  <c r="I9" i="3"/>
  <c r="H13" i="3"/>
  <c r="I7" i="4"/>
  <c r="G11" i="4"/>
  <c r="G5" i="11"/>
  <c r="F11" i="11"/>
  <c r="I7" i="12"/>
  <c r="G5" i="13"/>
  <c r="F11" i="13"/>
  <c r="I7" i="14"/>
  <c r="J5" i="7"/>
  <c r="H13" i="7"/>
  <c r="G11" i="7"/>
  <c r="H7" i="2"/>
  <c r="J11" i="2"/>
  <c r="H5" i="3"/>
  <c r="G9" i="3"/>
  <c r="G5" i="4"/>
  <c r="H7" i="4"/>
  <c r="J11" i="4"/>
  <c r="I5" i="11"/>
  <c r="H11" i="11"/>
  <c r="F9" i="12"/>
  <c r="I5" i="13"/>
  <c r="H11" i="13"/>
  <c r="G9" i="14"/>
  <c r="I7" i="7"/>
  <c r="I5" i="7"/>
  <c r="G13" i="7"/>
  <c r="J7" i="2"/>
  <c r="H11" i="2"/>
  <c r="J5" i="3"/>
  <c r="J9" i="3"/>
  <c r="I5" i="4"/>
  <c r="J7" i="4"/>
  <c r="H11" i="4"/>
  <c r="H7" i="11"/>
  <c r="H5" i="12"/>
  <c r="I9" i="12"/>
  <c r="H7" i="13"/>
  <c r="H5" i="14"/>
  <c r="F9" i="14"/>
  <c r="J7" i="7"/>
  <c r="H5" i="7"/>
  <c r="F13" i="7"/>
  <c r="H7" i="12"/>
  <c r="I9" i="13"/>
  <c r="H7" i="14"/>
  <c r="J11" i="7"/>
  <c r="K11" i="14" l="1"/>
  <c r="K9" i="14"/>
  <c r="K5" i="14"/>
  <c r="K11" i="13"/>
  <c r="K5" i="13"/>
  <c r="K11" i="12"/>
  <c r="K5" i="12"/>
  <c r="K11" i="11"/>
  <c r="K5" i="11"/>
  <c r="K7" i="14"/>
  <c r="K9" i="13"/>
  <c r="K7" i="13"/>
  <c r="K9" i="12"/>
  <c r="K7" i="12"/>
  <c r="K9" i="11"/>
  <c r="K7" i="11"/>
  <c r="L13" i="4"/>
  <c r="L11" i="4"/>
  <c r="L9" i="4"/>
  <c r="L7" i="4"/>
  <c r="L5" i="4"/>
  <c r="L13" i="3"/>
  <c r="L11" i="3"/>
  <c r="L9" i="3"/>
  <c r="L7" i="3"/>
  <c r="L5" i="3"/>
  <c r="L13" i="2"/>
  <c r="L11" i="2"/>
  <c r="L9" i="2"/>
  <c r="L7" i="2"/>
  <c r="L5" i="2"/>
  <c r="L13" i="7"/>
  <c r="L11" i="7"/>
  <c r="L7" i="7"/>
  <c r="L9" i="7"/>
  <c r="L5" i="7"/>
  <c r="I24" i="9"/>
  <c r="H24" i="9"/>
  <c r="L24" i="9" s="1"/>
  <c r="G24" i="9"/>
  <c r="K24" i="9" s="1"/>
  <c r="F24" i="9"/>
  <c r="M24" i="9"/>
  <c r="J24" i="9"/>
  <c r="I23" i="9"/>
  <c r="M23" i="9" s="1"/>
  <c r="H23" i="9"/>
  <c r="G23" i="9"/>
  <c r="K23" i="9" s="1"/>
  <c r="F23" i="9"/>
  <c r="J23" i="9" s="1"/>
  <c r="L23" i="9"/>
  <c r="I22" i="9"/>
  <c r="M22" i="9" s="1"/>
  <c r="H22" i="9"/>
  <c r="G22" i="9"/>
  <c r="F22" i="9"/>
  <c r="J22" i="9" s="1"/>
  <c r="K22" i="9"/>
  <c r="L22" i="9"/>
  <c r="I21" i="9"/>
  <c r="H21" i="9"/>
  <c r="G21" i="9"/>
  <c r="K21" i="9" s="1"/>
  <c r="F21" i="9"/>
  <c r="J21" i="9" s="1"/>
  <c r="M21" i="9"/>
  <c r="L21" i="9"/>
  <c r="I20" i="9"/>
  <c r="H20" i="9"/>
  <c r="G20" i="9"/>
  <c r="K20" i="9" s="1"/>
  <c r="F20" i="9"/>
  <c r="J20" i="9" s="1"/>
  <c r="M20" i="9"/>
  <c r="L20" i="9"/>
  <c r="I19" i="9"/>
  <c r="M19" i="9" s="1"/>
  <c r="H19" i="9"/>
  <c r="G19" i="9"/>
  <c r="K19" i="9" s="1"/>
  <c r="F19" i="9"/>
  <c r="J19" i="9" s="1"/>
  <c r="L19" i="9"/>
  <c r="I18" i="9"/>
  <c r="M18" i="9" s="1"/>
  <c r="H18" i="9"/>
  <c r="G18" i="9"/>
  <c r="F18" i="9"/>
  <c r="J18" i="9" s="1"/>
  <c r="K18" i="9"/>
  <c r="L18" i="9"/>
  <c r="I17" i="9"/>
  <c r="M17" i="9" s="1"/>
  <c r="H17" i="9"/>
  <c r="G17" i="9"/>
  <c r="K17" i="9" s="1"/>
  <c r="F17" i="9"/>
  <c r="J17" i="9" s="1"/>
  <c r="L17" i="9"/>
  <c r="I16" i="9"/>
  <c r="H16" i="9"/>
  <c r="L16" i="9" s="1"/>
  <c r="G16" i="9"/>
  <c r="K16" i="9" s="1"/>
  <c r="F16" i="9"/>
  <c r="M16" i="9"/>
  <c r="J16" i="9"/>
  <c r="I15" i="9"/>
  <c r="M15" i="9" s="1"/>
  <c r="H15" i="9"/>
  <c r="G15" i="9"/>
  <c r="K15" i="9" s="1"/>
  <c r="F15" i="9"/>
  <c r="J15" i="9" s="1"/>
  <c r="L15" i="9"/>
  <c r="I14" i="9"/>
  <c r="M14" i="9" s="1"/>
  <c r="H14" i="9"/>
  <c r="G14" i="9"/>
  <c r="F14" i="9"/>
  <c r="J14" i="9" s="1"/>
  <c r="K14" i="9"/>
  <c r="L14" i="9"/>
  <c r="I13" i="9"/>
  <c r="M13" i="9" s="1"/>
  <c r="H13" i="9"/>
  <c r="G13" i="9"/>
  <c r="K13" i="9" s="1"/>
  <c r="F13" i="9"/>
  <c r="J13" i="9" s="1"/>
  <c r="L13" i="9"/>
  <c r="I12" i="9"/>
  <c r="M12" i="9" s="1"/>
  <c r="H12" i="9"/>
  <c r="L12" i="9" s="1"/>
  <c r="G12" i="9"/>
  <c r="K12" i="9" s="1"/>
  <c r="F12" i="9"/>
  <c r="J12" i="9"/>
  <c r="I11" i="9"/>
  <c r="M11" i="9" s="1"/>
  <c r="H11" i="9"/>
  <c r="L11" i="9" s="1"/>
  <c r="G11" i="9"/>
  <c r="F11" i="9"/>
  <c r="J11" i="9" s="1"/>
  <c r="K11" i="9"/>
  <c r="I10" i="9"/>
  <c r="M10" i="9" s="1"/>
  <c r="H10" i="9"/>
  <c r="G10" i="9"/>
  <c r="K10" i="9" s="1"/>
  <c r="F10" i="9"/>
  <c r="J10" i="9" s="1"/>
  <c r="L10" i="9"/>
  <c r="I9" i="9"/>
  <c r="M9" i="9" s="1"/>
  <c r="H9" i="9"/>
  <c r="L9" i="9" s="1"/>
  <c r="G9" i="9"/>
  <c r="K9" i="9" s="1"/>
  <c r="F9" i="9"/>
  <c r="J9" i="9"/>
  <c r="I8" i="9"/>
  <c r="M8" i="9" s="1"/>
  <c r="H8" i="9"/>
  <c r="G8" i="9"/>
  <c r="K8" i="9" s="1"/>
  <c r="F8" i="9"/>
  <c r="J8" i="9" s="1"/>
  <c r="L8" i="9"/>
  <c r="I7" i="9"/>
  <c r="M7" i="9" s="1"/>
  <c r="H7" i="9"/>
  <c r="G7" i="9"/>
  <c r="F7" i="9"/>
  <c r="J7" i="9" s="1"/>
  <c r="K7" i="9"/>
  <c r="L7" i="9"/>
  <c r="I6" i="9"/>
  <c r="M6" i="9" s="1"/>
  <c r="H6" i="9"/>
  <c r="G6" i="9"/>
  <c r="K6" i="9" s="1"/>
  <c r="F6" i="9"/>
  <c r="J6" i="9" s="1"/>
  <c r="L6" i="9"/>
  <c r="I5" i="9"/>
  <c r="H5" i="9"/>
  <c r="L5" i="9" s="1"/>
  <c r="G5" i="9"/>
  <c r="K5" i="9" s="1"/>
  <c r="F5" i="9"/>
  <c r="J5" i="9" s="1"/>
  <c r="M5" i="9"/>
  <c r="I4" i="9"/>
  <c r="M4" i="9" s="1"/>
  <c r="H4" i="9"/>
  <c r="G4" i="9"/>
  <c r="K4" i="9" s="1"/>
  <c r="F4" i="9"/>
  <c r="J4" i="9" s="1"/>
  <c r="L4" i="9"/>
  <c r="I3" i="9"/>
  <c r="M3" i="9" s="1"/>
  <c r="H3" i="9"/>
  <c r="L3" i="9" s="1"/>
  <c r="G3" i="9"/>
  <c r="K3" i="9" s="1"/>
  <c r="F3" i="9"/>
  <c r="J3" i="9" s="1"/>
  <c r="I2" i="9"/>
  <c r="H2" i="9"/>
  <c r="G2" i="9"/>
  <c r="K2" i="9" s="1"/>
  <c r="F2" i="9"/>
  <c r="J2" i="9" s="1"/>
  <c r="M2" i="9"/>
  <c r="L2" i="9"/>
  <c r="G10" i="8"/>
  <c r="H6" i="8"/>
  <c r="F6" i="1"/>
  <c r="H36" i="1"/>
  <c r="J6" i="1"/>
  <c r="I12" i="1"/>
  <c r="H35" i="1"/>
  <c r="H37" i="1"/>
  <c r="F12" i="1"/>
  <c r="J10" i="1"/>
  <c r="H42" i="1"/>
  <c r="F10" i="8"/>
  <c r="F8" i="8"/>
  <c r="G12" i="1"/>
  <c r="H6" i="1"/>
  <c r="F14" i="1"/>
  <c r="K6" i="1"/>
  <c r="C41" i="1"/>
  <c r="J14" i="1"/>
  <c r="G8" i="1"/>
  <c r="H12" i="1"/>
  <c r="H21" i="1"/>
  <c r="F6" i="8"/>
  <c r="I8" i="1"/>
  <c r="C30" i="1"/>
  <c r="H27" i="1"/>
  <c r="I6" i="8"/>
  <c r="H14" i="1"/>
  <c r="H30" i="1"/>
  <c r="C42" i="1"/>
  <c r="C20" i="1"/>
  <c r="G11" i="8"/>
  <c r="C37" i="1"/>
  <c r="H10" i="1"/>
  <c r="H40" i="1"/>
  <c r="F13" i="1"/>
  <c r="H20" i="1"/>
  <c r="G8" i="8"/>
  <c r="G13" i="1"/>
  <c r="F15" i="1"/>
  <c r="J15" i="1"/>
  <c r="H4" i="1"/>
  <c r="H15" i="1"/>
  <c r="C17" i="8"/>
  <c r="I8" i="8"/>
  <c r="C26" i="1"/>
  <c r="F10" i="1"/>
  <c r="H32" i="1"/>
  <c r="G4" i="1"/>
  <c r="H11" i="1"/>
  <c r="K8" i="1"/>
  <c r="K9" i="1" s="1"/>
  <c r="I4" i="1"/>
  <c r="I5" i="1"/>
  <c r="J8" i="1"/>
  <c r="C16" i="8"/>
  <c r="F11" i="8"/>
  <c r="G4" i="8"/>
  <c r="K12" i="1"/>
  <c r="F8" i="1"/>
  <c r="G14" i="1"/>
  <c r="G15" i="1" s="1"/>
  <c r="C40" i="1"/>
  <c r="F11" i="1"/>
  <c r="I14" i="1"/>
  <c r="H22" i="1"/>
  <c r="J11" i="1"/>
  <c r="J4" i="1"/>
  <c r="H7" i="1"/>
  <c r="H17" i="8"/>
  <c r="C25" i="1"/>
  <c r="H31" i="1"/>
  <c r="C35" i="1"/>
  <c r="C27" i="1"/>
  <c r="G10" i="1"/>
  <c r="H10" i="8"/>
  <c r="H26" i="1"/>
  <c r="C36" i="1"/>
  <c r="G5" i="1"/>
  <c r="C22" i="1"/>
  <c r="K4" i="1"/>
  <c r="I4" i="8"/>
  <c r="F7" i="1"/>
  <c r="H41" i="1"/>
  <c r="K10" i="1"/>
  <c r="K11" i="1" s="1"/>
  <c r="C31" i="1"/>
  <c r="H4" i="8"/>
  <c r="C21" i="1"/>
  <c r="I6" i="1"/>
  <c r="I9" i="1"/>
  <c r="C32" i="1"/>
  <c r="H25" i="1"/>
  <c r="H11" i="8" l="1"/>
  <c r="K7" i="1"/>
  <c r="I5" i="8"/>
  <c r="F9" i="8"/>
  <c r="J7" i="1"/>
  <c r="G5" i="8"/>
  <c r="I9" i="8"/>
  <c r="I15" i="1"/>
  <c r="G11" i="1"/>
  <c r="F7" i="8"/>
  <c r="I13" i="1"/>
  <c r="J9" i="1"/>
  <c r="H5" i="8"/>
  <c r="F9" i="1"/>
  <c r="G9" i="8"/>
  <c r="G9" i="1"/>
  <c r="H7" i="8"/>
  <c r="I7" i="8"/>
  <c r="K13" i="1"/>
  <c r="K5" i="1"/>
  <c r="J5" i="1"/>
  <c r="H5" i="1"/>
  <c r="I7" i="1"/>
  <c r="H13" i="1"/>
  <c r="L12" i="1" l="1"/>
  <c r="M13" i="1"/>
  <c r="L6" i="1"/>
  <c r="M7" i="1"/>
  <c r="L4" i="1"/>
  <c r="M5" i="1"/>
  <c r="M9" i="1"/>
  <c r="L8" i="1"/>
  <c r="K7" i="8"/>
  <c r="M11" i="1"/>
  <c r="L10" i="1"/>
  <c r="M15" i="1"/>
  <c r="L14" i="1"/>
  <c r="K5" i="8"/>
  <c r="K9" i="8"/>
  <c r="K11" i="8"/>
</calcChain>
</file>

<file path=xl/sharedStrings.xml><?xml version="1.0" encoding="utf-8"?>
<sst xmlns="http://schemas.openxmlformats.org/spreadsheetml/2006/main" count="396" uniqueCount="100">
  <si>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</si>
  <si>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</si>
  <si>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</si>
  <si>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</si>
  <si>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</si>
  <si>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</si>
  <si>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</si>
  <si>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</si>
  <si>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</si>
  <si>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</si>
  <si>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</si>
  <si>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ВВС</t>
  </si>
  <si>
    <t>команда</t>
  </si>
  <si>
    <t>игрок 1</t>
  </si>
  <si>
    <t>игрок 2</t>
  </si>
  <si>
    <t>Бондарь Андрей</t>
  </si>
  <si>
    <t>Алкина Светлана</t>
  </si>
  <si>
    <t>Санникова Лариса</t>
  </si>
  <si>
    <t>Трофимов Александр</t>
  </si>
  <si>
    <t>Давыдов Андрей</t>
  </si>
  <si>
    <t>Санников Олег</t>
  </si>
  <si>
    <t>Судник Виктор</t>
  </si>
  <si>
    <t>Денисов Евгений</t>
  </si>
  <si>
    <t>Комаров Александр</t>
  </si>
  <si>
    <t>Саркисова Жанна</t>
  </si>
  <si>
    <t>Гаджиев Сеявуш</t>
  </si>
  <si>
    <t>Тихонов Дмитрий</t>
  </si>
  <si>
    <t>Дубовицкая Ольга</t>
  </si>
  <si>
    <t>Дубовицкий Игорь</t>
  </si>
  <si>
    <t>Крабы</t>
  </si>
  <si>
    <t>Панова Светлана</t>
  </si>
  <si>
    <t>Педченко Александр</t>
  </si>
  <si>
    <t>Комарова Елена</t>
  </si>
  <si>
    <t>Мирошниченко Вера</t>
  </si>
  <si>
    <t>Лютиков Александр</t>
  </si>
  <si>
    <t>Артюхина Елена</t>
  </si>
  <si>
    <t>Ялынский Леонид</t>
  </si>
  <si>
    <t>Земцов Сергей</t>
  </si>
  <si>
    <t>Музеон</t>
  </si>
  <si>
    <t>Мурашова Елена</t>
  </si>
  <si>
    <t>2Д</t>
  </si>
  <si>
    <t>Баку</t>
  </si>
  <si>
    <t>Одноклассники</t>
  </si>
  <si>
    <t>Гоцфрид Ольга</t>
  </si>
  <si>
    <t>ГОА</t>
  </si>
  <si>
    <t>Ветчинина Вера</t>
  </si>
  <si>
    <t>АлКо</t>
  </si>
  <si>
    <t>Jazzz</t>
  </si>
  <si>
    <t>Приударим</t>
  </si>
  <si>
    <t>Кузбас</t>
  </si>
  <si>
    <t>Кузнецова Елена</t>
  </si>
  <si>
    <t>Сутырин Виктор</t>
  </si>
  <si>
    <t>Шафенкова Юля</t>
  </si>
  <si>
    <t>Павлова Ира</t>
  </si>
  <si>
    <t>Ар-ДеКо</t>
  </si>
  <si>
    <t>Редфокс</t>
  </si>
  <si>
    <t>Шахов Сергей</t>
  </si>
  <si>
    <t>Ку-Ку</t>
  </si>
  <si>
    <t>Курбанова Рита</t>
  </si>
  <si>
    <t>Курбанов Андрей</t>
  </si>
  <si>
    <t xml:space="preserve"> VI Кубок NexVika группа А</t>
  </si>
  <si>
    <t>VI Кубок NexVika группа Я</t>
  </si>
  <si>
    <t xml:space="preserve">На втором этапе команды играют по олимпийской системе(навылет) по следующей схеме:
1 – 8
2 – 7
3 – 6
4 – 5
¼ финала идет 50 минут, свисток, доигрывается гейм. Только при равном счете играется еще один гейм для определения победителя.
½  финала идет 1 час.
Финал и матч за 3 место идут без ограничения по времени до 13 очков.
Награждение 3 лучших команд состоится по окончании финала. 
3. Судейство.
Иргы проходят по международным правилам. Спорные моменты решаются по договоренности сторон, либо арбитрами: Судник В, Борисов А. Тихонов Д. Петров О.
Аутом считается полное пересечение боковой или торцевой веревочки или удар в боковую деревяшку для крайних дорожек, в случае сомнений шар считается «в поле». В начале гейма кошонет должен лежать не ближе 50 см от аутов.
Неправильно брошенный кошонет переставляет соперник, за исключением случаев, когда кошонет лежит ближе 50см от боковой линии. В этом случае его просто сдвигает к центру любой игрок.
В случае необходимости провести независимое измерение приглашается любой свободный игрок, против которого не возражают обе команды.
4. Турнирный взнос.
Турнирный взнос составляет 500 руб с участника, сдается перед началом турнира.
</t>
  </si>
  <si>
    <t>Кирменская Елена</t>
  </si>
  <si>
    <t>Кракатук</t>
  </si>
  <si>
    <t>ИЛ-18</t>
  </si>
  <si>
    <t>Avec Plaisir</t>
  </si>
  <si>
    <t>Инки</t>
  </si>
  <si>
    <t>Волкова Инна</t>
  </si>
  <si>
    <t>ФИФА</t>
  </si>
  <si>
    <t>Кайтукова Фатима</t>
  </si>
  <si>
    <t>Филатов Андрей</t>
  </si>
  <si>
    <t>Вахрушев Владимир</t>
  </si>
  <si>
    <t>7-8</t>
  </si>
  <si>
    <t>5-6</t>
  </si>
  <si>
    <t>1-2</t>
  </si>
  <si>
    <t>3-4</t>
  </si>
  <si>
    <t>VI Кубок NexVika группа Б</t>
  </si>
  <si>
    <t>VI Кубок NexVika группа К</t>
  </si>
  <si>
    <t>VI Кубок NexVika группа П</t>
  </si>
  <si>
    <t>VI Кубок NexVika группа Ч</t>
  </si>
  <si>
    <t>Б</t>
  </si>
  <si>
    <t>Ч</t>
  </si>
  <si>
    <t>К</t>
  </si>
  <si>
    <t>П</t>
  </si>
  <si>
    <t>Б2</t>
  </si>
  <si>
    <t>Лютикова Ирина</t>
  </si>
  <si>
    <t>Дружина</t>
  </si>
  <si>
    <t>Римма</t>
  </si>
  <si>
    <t>Дружинин Олег</t>
  </si>
  <si>
    <t xml:space="preserve">VI Кубок NexVika </t>
  </si>
  <si>
    <t xml:space="preserve"> </t>
  </si>
  <si>
    <t>2D</t>
  </si>
  <si>
    <t>Однокласники</t>
  </si>
  <si>
    <t>Aves Plaisir</t>
  </si>
  <si>
    <t>Джаз</t>
  </si>
  <si>
    <t>Ар-Деко</t>
  </si>
  <si>
    <t>Лютики</t>
  </si>
  <si>
    <t>Алко</t>
  </si>
  <si>
    <t>Ку-ку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</si>
</sst>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;0"/>
    <numFmt numFmtId="165" formatCode="\+##;\-##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right" indent="1"/>
    </xf>
    <xf numFmtId="0" fontId="2" fillId="4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0" xfId="0" applyFont="1" applyAlignment="1">
      <alignment horizontal="right" indent="1"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 indent="1"/>
    </xf>
    <xf numFmtId="0" fontId="6" fillId="0" borderId="28" xfId="0" applyFont="1" applyFill="1" applyBorder="1" applyAlignment="1">
      <alignment horizontal="left" vertical="center" wrapText="1" indent="1"/>
    </xf>
    <xf numFmtId="0" fontId="6" fillId="0" borderId="48" xfId="0" applyFont="1" applyFill="1" applyBorder="1" applyAlignment="1">
      <alignment horizontal="left" vertical="center" wrapText="1" inden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 wrapText="1" indent="1"/>
    </xf>
    <xf numFmtId="0" fontId="6" fillId="0" borderId="29" xfId="0" applyFont="1" applyFill="1" applyBorder="1" applyAlignment="1">
      <alignment horizontal="left" vertical="center" wrapText="1" indent="1"/>
    </xf>
    <xf numFmtId="0" fontId="6" fillId="0" borderId="50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left" vertical="center" wrapText="1" indent="1"/>
    </xf>
    <xf numFmtId="0" fontId="6" fillId="0" borderId="40" xfId="0" applyFont="1" applyFill="1" applyBorder="1" applyAlignment="1">
      <alignment horizontal="left" vertical="center" wrapText="1" indent="1"/>
    </xf>
    <xf numFmtId="0" fontId="6" fillId="0" borderId="46" xfId="0" applyFont="1" applyFill="1" applyBorder="1" applyAlignment="1">
      <alignment horizontal="left" vertical="center" wrapText="1" indent="1"/>
    </xf>
    <xf numFmtId="0" fontId="8" fillId="0" borderId="17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6" fillId="0" borderId="24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6" fillId="0" borderId="27" xfId="0" applyFont="1" applyFill="1" applyBorder="1" applyAlignment="1">
      <alignment horizontal="left" vertical="center" wrapText="1" inden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1"/>
    </xf>
    <xf numFmtId="0" fontId="6" fillId="3" borderId="34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38" xfId="0" applyFont="1" applyFill="1" applyBorder="1" applyAlignment="1">
      <alignment horizontal="left" vertical="center" wrapText="1" indent="1"/>
    </xf>
    <xf numFmtId="0" fontId="6" fillId="0" borderId="39" xfId="0" applyFont="1" applyFill="1" applyBorder="1" applyAlignment="1">
      <alignment horizontal="left" vertical="center" wrapText="1" indent="1"/>
    </xf>
    <xf numFmtId="0" fontId="6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 indent="1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4" borderId="0" xfId="0" applyFont="1" applyFill="1" applyAlignment="1">
      <alignment horizontal="right" indent="1"/>
    </xf>
    <xf numFmtId="0" fontId="9" fillId="4" borderId="0" xfId="0" applyFont="1" applyFill="1" applyAlignment="1">
      <alignment horizontal="center" vertical="center"/>
    </xf>
    <xf numFmtId="0" fontId="6" fillId="4" borderId="47" xfId="0" applyFont="1" applyFill="1" applyBorder="1" applyAlignment="1">
      <alignment horizontal="left" vertical="center" wrapText="1" indent="1"/>
    </xf>
    <xf numFmtId="0" fontId="6" fillId="4" borderId="28" xfId="0" applyFont="1" applyFill="1" applyBorder="1" applyAlignment="1">
      <alignment horizontal="left" vertical="center" wrapText="1" indent="1"/>
    </xf>
    <xf numFmtId="0" fontId="6" fillId="4" borderId="48" xfId="0" applyFont="1" applyFill="1" applyBorder="1" applyAlignment="1">
      <alignment horizontal="left" vertical="center" wrapText="1" indent="1"/>
    </xf>
    <xf numFmtId="0" fontId="6" fillId="4" borderId="49" xfId="0" applyFont="1" applyFill="1" applyBorder="1" applyAlignment="1">
      <alignment horizontal="left" vertical="center" wrapText="1" indent="1"/>
    </xf>
    <xf numFmtId="0" fontId="6" fillId="4" borderId="29" xfId="0" applyFont="1" applyFill="1" applyBorder="1" applyAlignment="1">
      <alignment horizontal="left" vertical="center" wrapText="1" indent="1"/>
    </xf>
    <xf numFmtId="0" fontId="6" fillId="4" borderId="5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42" xfId="0" applyFont="1" applyBorder="1" applyAlignment="1">
      <alignment vertical="center"/>
    </xf>
    <xf numFmtId="0" fontId="6" fillId="5" borderId="47" xfId="0" applyFont="1" applyFill="1" applyBorder="1" applyAlignment="1">
      <alignment horizontal="left" vertical="center" wrapText="1" indent="1"/>
    </xf>
    <xf numFmtId="0" fontId="6" fillId="5" borderId="28" xfId="0" applyFont="1" applyFill="1" applyBorder="1" applyAlignment="1">
      <alignment horizontal="left" vertical="center" wrapText="1" indent="1"/>
    </xf>
    <xf numFmtId="0" fontId="6" fillId="5" borderId="48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60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4;&#1084;&#1080;&#1090;&#1088;&#1080;&#1081;\AppData\Local\Microsoft\Windows\INetCache\Content.Outlook\G4DCHKZC\&#1056;&#1077;&#1075;&#1080;&#1089;&#1090;&#1088;&#1072;&#1094;&#1080;&#1103;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  <sheetName val="Лист1"/>
    </sheetNames>
    <sheetDataSet>
      <sheetData sheetId="0">
        <row r="1">
          <cell r="A1" t="str">
            <v>Игрок</v>
          </cell>
        </row>
        <row r="2">
          <cell r="A2" t="str">
            <v>… Джулия</v>
          </cell>
        </row>
        <row r="3">
          <cell r="A3" t="str">
            <v>… Микель</v>
          </cell>
        </row>
        <row r="4">
          <cell r="A4" t="str">
            <v>… Патри</v>
          </cell>
        </row>
        <row r="5">
          <cell r="A5" t="str">
            <v>Абдуллина Алсу</v>
          </cell>
        </row>
        <row r="6">
          <cell r="A6" t="str">
            <v>Абрамова Ольга</v>
          </cell>
        </row>
        <row r="7">
          <cell r="A7" t="str">
            <v>Автономов Павел</v>
          </cell>
        </row>
        <row r="8">
          <cell r="A8" t="str">
            <v>Агапов Александр</v>
          </cell>
        </row>
        <row r="9">
          <cell r="A9" t="str">
            <v>Агапова Кристина</v>
          </cell>
        </row>
        <row r="10">
          <cell r="A10" t="str">
            <v>Агеева Ирина</v>
          </cell>
        </row>
        <row r="11">
          <cell r="A11" t="str">
            <v>Агранат Лариса</v>
          </cell>
        </row>
        <row r="12">
          <cell r="A12" t="str">
            <v>Агранат Полина</v>
          </cell>
        </row>
        <row r="13">
          <cell r="A13" t="str">
            <v>Акаемов Николай</v>
          </cell>
        </row>
        <row r="14">
          <cell r="A14" t="str">
            <v>Акимов Владимир</v>
          </cell>
        </row>
        <row r="15">
          <cell r="A15" t="str">
            <v>Акимов Константин</v>
          </cell>
        </row>
        <row r="16">
          <cell r="A16" t="str">
            <v>Акимов Сергей</v>
          </cell>
        </row>
        <row r="17">
          <cell r="A17" t="str">
            <v>Александров Николай</v>
          </cell>
        </row>
        <row r="18">
          <cell r="A18" t="str">
            <v>Аленицын Михаил</v>
          </cell>
        </row>
        <row r="19">
          <cell r="A19" t="str">
            <v>Аленицына Елена</v>
          </cell>
        </row>
        <row r="20">
          <cell r="A20" t="str">
            <v>Алиев Рустам</v>
          </cell>
        </row>
        <row r="21">
          <cell r="A21" t="str">
            <v>Алкина Светлана</v>
          </cell>
        </row>
        <row r="22">
          <cell r="A22" t="str">
            <v>Алтангилер Байяр</v>
          </cell>
        </row>
        <row r="23">
          <cell r="A23" t="str">
            <v>Алфимов Юрий</v>
          </cell>
        </row>
        <row r="24">
          <cell r="A24" t="str">
            <v>Алянскас Таутвидас</v>
          </cell>
        </row>
        <row r="25">
          <cell r="A25" t="str">
            <v>Андреев Владимир</v>
          </cell>
        </row>
        <row r="26">
          <cell r="A26" t="str">
            <v>Андреев Дмитрий</v>
          </cell>
        </row>
        <row r="27">
          <cell r="A27" t="str">
            <v>Андрес Паскаль</v>
          </cell>
        </row>
        <row r="28">
          <cell r="A28" t="str">
            <v>Аниськин Сергей</v>
          </cell>
        </row>
        <row r="29">
          <cell r="A29" t="str">
            <v>Антимонова Кристина</v>
          </cell>
        </row>
        <row r="30">
          <cell r="A30" t="str">
            <v>Анухин Антон</v>
          </cell>
        </row>
        <row r="31">
          <cell r="A31" t="str">
            <v>Анухин Виктор</v>
          </cell>
        </row>
        <row r="32">
          <cell r="A32" t="str">
            <v>Аристов Кирилл</v>
          </cell>
        </row>
        <row r="33">
          <cell r="A33" t="str">
            <v>Артель Эрик</v>
          </cell>
        </row>
        <row r="34">
          <cell r="A34" t="str">
            <v>Артюхина Елена</v>
          </cell>
        </row>
        <row r="35">
          <cell r="A35" t="str">
            <v>Астровик Людмила</v>
          </cell>
        </row>
        <row r="36">
          <cell r="A36" t="str">
            <v>Афанасьев Дмитрий</v>
          </cell>
        </row>
        <row r="37">
          <cell r="A37" t="str">
            <v>Бабурин Алексей</v>
          </cell>
        </row>
        <row r="38">
          <cell r="A38" t="str">
            <v>Баевски Димитар</v>
          </cell>
        </row>
        <row r="39">
          <cell r="A39" t="str">
            <v>Базарев Дмитрий</v>
          </cell>
        </row>
        <row r="40">
          <cell r="A40" t="str">
            <v>Байкова Елена</v>
          </cell>
        </row>
        <row r="41">
          <cell r="A41" t="str">
            <v>Балабуев Михаил</v>
          </cell>
        </row>
        <row r="42">
          <cell r="A42" t="str">
            <v>Баланюк Арсений</v>
          </cell>
        </row>
        <row r="43">
          <cell r="A43" t="str">
            <v>Баланюк Максим</v>
          </cell>
        </row>
        <row r="44">
          <cell r="A44" t="str">
            <v>Балахтин Илья</v>
          </cell>
        </row>
        <row r="45">
          <cell r="A45" t="str">
            <v>Балахтин Николай</v>
          </cell>
        </row>
        <row r="46">
          <cell r="A46" t="str">
            <v>Балашов Денис</v>
          </cell>
        </row>
        <row r="47">
          <cell r="A47" t="str">
            <v>Банщиков Андрей</v>
          </cell>
        </row>
        <row r="48">
          <cell r="A48" t="str">
            <v>Баринова Светлана</v>
          </cell>
        </row>
        <row r="49">
          <cell r="A49" t="str">
            <v>Бартнев Иван</v>
          </cell>
        </row>
        <row r="50">
          <cell r="A50" t="str">
            <v>Барышников Михаил</v>
          </cell>
        </row>
        <row r="51">
          <cell r="A51" t="str">
            <v>Баталиа Лоран</v>
          </cell>
        </row>
        <row r="52">
          <cell r="A52" t="str">
            <v>Бахтурин Виталий</v>
          </cell>
        </row>
        <row r="53">
          <cell r="A53" t="str">
            <v>Бебко Ксения</v>
          </cell>
        </row>
        <row r="54">
          <cell r="A54" t="str">
            <v>Бегеева Марина</v>
          </cell>
        </row>
        <row r="55">
          <cell r="A55" t="str">
            <v>Беззаботнова Юлия</v>
          </cell>
        </row>
        <row r="56">
          <cell r="A56" t="str">
            <v>Беликов Александр</v>
          </cell>
        </row>
        <row r="57">
          <cell r="A57" t="str">
            <v>Беликова Ксения</v>
          </cell>
        </row>
        <row r="58">
          <cell r="A58" t="str">
            <v>Белич Алла</v>
          </cell>
        </row>
        <row r="59">
          <cell r="A59" t="str">
            <v>Белодед Ярослав</v>
          </cell>
        </row>
        <row r="60">
          <cell r="A60" t="str">
            <v>Бенбарка Ахмед</v>
          </cell>
        </row>
        <row r="61">
          <cell r="A61" t="str">
            <v>Бердыев Борис</v>
          </cell>
        </row>
        <row r="62">
          <cell r="A62" t="str">
            <v>Березин Виктор</v>
          </cell>
        </row>
        <row r="63">
          <cell r="A63" t="str">
            <v>Березовский Михаил</v>
          </cell>
        </row>
        <row r="64">
          <cell r="A64" t="str">
            <v>Бирюкова Наталья</v>
          </cell>
        </row>
        <row r="65">
          <cell r="A65" t="str">
            <v>Бишо Кристиан</v>
          </cell>
        </row>
        <row r="66">
          <cell r="A66" t="str">
            <v>Блинов Валерий</v>
          </cell>
        </row>
        <row r="67">
          <cell r="A67" t="str">
            <v>Блинов Олег</v>
          </cell>
        </row>
        <row r="68">
          <cell r="A68" t="str">
            <v>Блохин Владимир</v>
          </cell>
        </row>
        <row r="69">
          <cell r="A69" t="str">
            <v>Бобов Дмитрий</v>
          </cell>
        </row>
        <row r="70">
          <cell r="A70" t="str">
            <v>Бобов Тимофей</v>
          </cell>
        </row>
        <row r="71">
          <cell r="A71" t="str">
            <v>Богданова Ольга</v>
          </cell>
        </row>
        <row r="72">
          <cell r="A72" t="str">
            <v>Богомолова Людмила</v>
          </cell>
        </row>
        <row r="73">
          <cell r="A73" t="str">
            <v>Бокшенян Ирина</v>
          </cell>
        </row>
        <row r="74">
          <cell r="A74" t="str">
            <v>Бомонин Дмитрий</v>
          </cell>
        </row>
        <row r="75">
          <cell r="A75" t="str">
            <v>Бондарь Андрей</v>
          </cell>
        </row>
        <row r="76">
          <cell r="A76" t="str">
            <v>Борисов Александр</v>
          </cell>
        </row>
        <row r="77">
          <cell r="A77" t="str">
            <v>Борисова Лилия</v>
          </cell>
        </row>
        <row r="78">
          <cell r="A78" t="str">
            <v>Боярская Елена</v>
          </cell>
        </row>
        <row r="79">
          <cell r="A79" t="str">
            <v>Брагин Леонид</v>
          </cell>
        </row>
        <row r="80">
          <cell r="A80" t="str">
            <v>Браз Карлос</v>
          </cell>
        </row>
        <row r="81">
          <cell r="A81" t="str">
            <v>Брусиловская Наталья</v>
          </cell>
        </row>
        <row r="82">
          <cell r="A82" t="str">
            <v>Бублик Татьяна</v>
          </cell>
        </row>
        <row r="83">
          <cell r="A83" t="str">
            <v>Будрикас Линас</v>
          </cell>
        </row>
        <row r="84">
          <cell r="A84" t="str">
            <v>Бунятов Алик</v>
          </cell>
        </row>
        <row r="85">
          <cell r="A85" t="str">
            <v>Вакулов Юрий</v>
          </cell>
        </row>
        <row r="86">
          <cell r="A86" t="str">
            <v>Везрок Тичев</v>
          </cell>
        </row>
        <row r="87">
          <cell r="A87" t="str">
            <v>Велесевич Сергей</v>
          </cell>
        </row>
        <row r="88">
          <cell r="A88" t="str">
            <v>Вердье Джимми</v>
          </cell>
        </row>
        <row r="89">
          <cell r="A89" t="str">
            <v>Ветчинина Вера</v>
          </cell>
        </row>
        <row r="90">
          <cell r="A90" t="str">
            <v>Власов Максим</v>
          </cell>
        </row>
        <row r="91">
          <cell r="A91" t="str">
            <v>Войтюховский Павел</v>
          </cell>
        </row>
        <row r="92">
          <cell r="A92" t="str">
            <v>Волженский Максим</v>
          </cell>
        </row>
        <row r="93">
          <cell r="A93" t="str">
            <v>Волков Валерий</v>
          </cell>
        </row>
        <row r="94">
          <cell r="A94" t="str">
            <v>Волков Денис</v>
          </cell>
        </row>
        <row r="95">
          <cell r="A95" t="str">
            <v>Волкова Екатерина</v>
          </cell>
        </row>
        <row r="96">
          <cell r="A96" t="str">
            <v>Волкова Инна</v>
          </cell>
        </row>
        <row r="97">
          <cell r="A97" t="str">
            <v>Волнов Юрий</v>
          </cell>
        </row>
        <row r="98">
          <cell r="A98" t="str">
            <v>Волчек Мария</v>
          </cell>
        </row>
        <row r="99">
          <cell r="A99" t="str">
            <v>Воронов Олег</v>
          </cell>
        </row>
        <row r="100">
          <cell r="A100" t="str">
            <v>Гаджиев Сеявуш</v>
          </cell>
        </row>
        <row r="101">
          <cell r="A101" t="str">
            <v>Гальперин Рафаил</v>
          </cell>
        </row>
        <row r="102">
          <cell r="A102" t="str">
            <v>Ганеева Марина</v>
          </cell>
        </row>
        <row r="103">
          <cell r="A103" t="str">
            <v>Ганеева Юлия</v>
          </cell>
        </row>
        <row r="104">
          <cell r="A104" t="str">
            <v>Гапонов Петр</v>
          </cell>
        </row>
        <row r="105">
          <cell r="A105" t="str">
            <v>Гасталь Жан-Пьер</v>
          </cell>
        </row>
        <row r="106">
          <cell r="A106" t="str">
            <v>Гасталь Ольга</v>
          </cell>
        </row>
        <row r="107">
          <cell r="A107" t="str">
            <v>Гейченко Антон</v>
          </cell>
        </row>
        <row r="108">
          <cell r="A108" t="str">
            <v>Гиблер Ольга</v>
          </cell>
        </row>
        <row r="109">
          <cell r="A109" t="str">
            <v>Глухарева Анна</v>
          </cell>
        </row>
        <row r="110">
          <cell r="A110" t="str">
            <v>Господарева Анастасия</v>
          </cell>
        </row>
        <row r="111">
          <cell r="A111" t="str">
            <v>Гоцфрид Константин</v>
          </cell>
        </row>
        <row r="112">
          <cell r="A112" t="str">
            <v>Гоцфрид Ольга</v>
          </cell>
        </row>
        <row r="113">
          <cell r="A113" t="str">
            <v>Гражданов Егор</v>
          </cell>
        </row>
        <row r="114">
          <cell r="A114" t="str">
            <v>Грачанац Гордан</v>
          </cell>
        </row>
        <row r="115">
          <cell r="A115" t="str">
            <v>Грачанац Дмитрие</v>
          </cell>
        </row>
        <row r="116">
          <cell r="A116" t="str">
            <v>Грачанац Наталья</v>
          </cell>
        </row>
        <row r="117">
          <cell r="A117" t="str">
            <v>Грачев Максим</v>
          </cell>
        </row>
        <row r="118">
          <cell r="A118" t="str">
            <v>Гречанинова Екатерина</v>
          </cell>
        </row>
        <row r="119">
          <cell r="A119" t="str">
            <v>Григоренко Павел</v>
          </cell>
        </row>
        <row r="120">
          <cell r="A120" t="str">
            <v>Гришков Алексей</v>
          </cell>
        </row>
        <row r="121">
          <cell r="A121" t="str">
            <v>Гришков Сергей</v>
          </cell>
        </row>
        <row r="122">
          <cell r="A122" t="str">
            <v>Гришкова Тамара</v>
          </cell>
        </row>
        <row r="123">
          <cell r="A123" t="str">
            <v>Губайдулина Оксана</v>
          </cell>
        </row>
        <row r="124">
          <cell r="A124" t="str">
            <v>Губин Андрей</v>
          </cell>
        </row>
        <row r="125">
          <cell r="A125" t="str">
            <v>Гудин Сергей</v>
          </cell>
        </row>
        <row r="126">
          <cell r="A126" t="str">
            <v>Гуибод Оливер</v>
          </cell>
        </row>
        <row r="127">
          <cell r="A127" t="str">
            <v>Гукасов Эдуард</v>
          </cell>
        </row>
        <row r="128">
          <cell r="A128" t="str">
            <v>Гулинин Евгений</v>
          </cell>
        </row>
        <row r="129">
          <cell r="A129" t="str">
            <v>Гулинина Лилия</v>
          </cell>
        </row>
        <row r="130">
          <cell r="A130" t="str">
            <v>Гурина Юлия</v>
          </cell>
        </row>
        <row r="131">
          <cell r="A131" t="str">
            <v>Гусаров Сергей</v>
          </cell>
        </row>
        <row r="132">
          <cell r="A132" t="str">
            <v>Гуцалюк Виталий</v>
          </cell>
        </row>
        <row r="133">
          <cell r="A133" t="str">
            <v>Гучкова Светлана</v>
          </cell>
        </row>
        <row r="134">
          <cell r="A134" t="str">
            <v>Давыдов Андрей</v>
          </cell>
        </row>
        <row r="135">
          <cell r="A135" t="str">
            <v>Давыдова Ирина</v>
          </cell>
        </row>
        <row r="136">
          <cell r="A136" t="str">
            <v>Давыдова Ольга</v>
          </cell>
        </row>
        <row r="137">
          <cell r="A137" t="str">
            <v>Данилкина Екатерина</v>
          </cell>
        </row>
        <row r="138">
          <cell r="A138" t="str">
            <v>Данилова Светлана</v>
          </cell>
        </row>
        <row r="139">
          <cell r="A139" t="str">
            <v>Данилычев Дмитрий</v>
          </cell>
        </row>
        <row r="140">
          <cell r="A140" t="str">
            <v>Данилычева Елена</v>
          </cell>
        </row>
        <row r="141">
          <cell r="A141" t="str">
            <v>Деменев Александр</v>
          </cell>
        </row>
        <row r="142">
          <cell r="A142" t="str">
            <v>Демин Петр</v>
          </cell>
        </row>
        <row r="143">
          <cell r="A143" t="str">
            <v>Демин-мл Олег</v>
          </cell>
        </row>
        <row r="144">
          <cell r="A144" t="str">
            <v>Демин-ст Олег</v>
          </cell>
        </row>
        <row r="145">
          <cell r="A145" t="str">
            <v>Демченко Олег</v>
          </cell>
        </row>
        <row r="146">
          <cell r="A146" t="str">
            <v>Денисенко Сергей</v>
          </cell>
        </row>
        <row r="147">
          <cell r="A147" t="str">
            <v>Денисман Анастасия</v>
          </cell>
        </row>
        <row r="148">
          <cell r="A148" t="str">
            <v>Денисман Николай</v>
          </cell>
        </row>
        <row r="149">
          <cell r="A149" t="str">
            <v>Денисов Евгений</v>
          </cell>
        </row>
        <row r="150">
          <cell r="A150" t="str">
            <v>Держалов Дмитрий</v>
          </cell>
        </row>
        <row r="151">
          <cell r="A151" t="str">
            <v>Держалова Светлана</v>
          </cell>
        </row>
        <row r="152">
          <cell r="A152" t="str">
            <v>Димиева Диляра</v>
          </cell>
        </row>
        <row r="153">
          <cell r="A153" t="str">
            <v>Дмитриев Александр</v>
          </cell>
        </row>
        <row r="154">
          <cell r="A154" t="str">
            <v>Догадин Евгений</v>
          </cell>
        </row>
        <row r="155">
          <cell r="A155" t="str">
            <v>Догадина Наталья</v>
          </cell>
        </row>
        <row r="156">
          <cell r="A156" t="str">
            <v>Дорина Светлана</v>
          </cell>
        </row>
        <row r="157">
          <cell r="A157" t="str">
            <v>Дробков Руслан</v>
          </cell>
        </row>
        <row r="158">
          <cell r="A158" t="str">
            <v>Дробкова Анна</v>
          </cell>
        </row>
        <row r="159">
          <cell r="A159" t="str">
            <v>Дроздов Андрей</v>
          </cell>
        </row>
        <row r="160">
          <cell r="A160" t="str">
            <v>Другова Евгения</v>
          </cell>
        </row>
        <row r="161">
          <cell r="A161" t="str">
            <v>Дружинин Олег</v>
          </cell>
        </row>
        <row r="162">
          <cell r="A162" t="str">
            <v>Дубовицкая Ольга</v>
          </cell>
        </row>
        <row r="163">
          <cell r="A163" t="str">
            <v>Дубовицкий Игорь</v>
          </cell>
        </row>
        <row r="164">
          <cell r="A164" t="str">
            <v>Дурынчев Евгений</v>
          </cell>
        </row>
        <row r="165">
          <cell r="A165" t="str">
            <v>Дурынчева Татьяна</v>
          </cell>
        </row>
        <row r="166">
          <cell r="A166" t="str">
            <v>Дюжарден Доминик</v>
          </cell>
        </row>
        <row r="167">
          <cell r="A167" t="str">
            <v>Егоров Максим</v>
          </cell>
        </row>
        <row r="168">
          <cell r="A168" t="str">
            <v>Егорова Ольга</v>
          </cell>
        </row>
        <row r="169">
          <cell r="A169" t="str">
            <v>Емельянов Виталий</v>
          </cell>
        </row>
        <row r="170">
          <cell r="A170" t="str">
            <v>Еремеев Сергей</v>
          </cell>
        </row>
        <row r="171">
          <cell r="A171" t="str">
            <v>Еремеева Евгения</v>
          </cell>
        </row>
        <row r="172">
          <cell r="A172" t="str">
            <v>Еременко Руслан</v>
          </cell>
        </row>
        <row r="173">
          <cell r="A173" t="str">
            <v>Жан Мишель</v>
          </cell>
        </row>
        <row r="174">
          <cell r="A174" t="str">
            <v>Желтов Олег</v>
          </cell>
        </row>
        <row r="175">
          <cell r="A175" t="str">
            <v>Жилард Давид</v>
          </cell>
        </row>
        <row r="176">
          <cell r="A176" t="str">
            <v>Жилин Артем</v>
          </cell>
        </row>
        <row r="177">
          <cell r="A177" t="str">
            <v>Жилин Дмитрий</v>
          </cell>
        </row>
        <row r="178">
          <cell r="A178" t="str">
            <v>Жиляев Александр</v>
          </cell>
        </row>
        <row r="179">
          <cell r="A179" t="str">
            <v>Жирар Алекс</v>
          </cell>
        </row>
        <row r="180">
          <cell r="A180" t="str">
            <v>Жирар Сандрин</v>
          </cell>
        </row>
        <row r="181">
          <cell r="A181" t="str">
            <v>Журавлев Всеволод</v>
          </cell>
        </row>
        <row r="182">
          <cell r="A182" t="str">
            <v>Журавлев Константин</v>
          </cell>
        </row>
        <row r="183">
          <cell r="A183" t="str">
            <v>Захаров Владимир</v>
          </cell>
        </row>
        <row r="184">
          <cell r="A184" t="str">
            <v>Захаров Евгений</v>
          </cell>
        </row>
        <row r="185">
          <cell r="A185" t="str">
            <v>Зеленин Вадим</v>
          </cell>
        </row>
        <row r="186">
          <cell r="A186" t="str">
            <v>Зеленин Сергей</v>
          </cell>
        </row>
        <row r="187">
          <cell r="A187" t="str">
            <v>Зеленина Любовь</v>
          </cell>
        </row>
        <row r="188">
          <cell r="A188" t="str">
            <v>Земцов Сергей</v>
          </cell>
        </row>
        <row r="189">
          <cell r="A189" t="str">
            <v>Зернов Михаил</v>
          </cell>
        </row>
        <row r="190">
          <cell r="A190" t="str">
            <v>Зернова Тамара</v>
          </cell>
        </row>
        <row r="191">
          <cell r="A191" t="str">
            <v>Зименков Юрий</v>
          </cell>
        </row>
        <row r="192">
          <cell r="A192" t="str">
            <v>Зотов Кирилл</v>
          </cell>
        </row>
        <row r="193">
          <cell r="A193" t="str">
            <v>Ивакин Игорь</v>
          </cell>
        </row>
        <row r="194">
          <cell r="A194" t="str">
            <v>Иванов Виктор</v>
          </cell>
        </row>
        <row r="195">
          <cell r="A195" t="str">
            <v>Иванов Виталий</v>
          </cell>
        </row>
        <row r="196">
          <cell r="A196" t="str">
            <v>Иванов Владимир</v>
          </cell>
        </row>
        <row r="197">
          <cell r="A197" t="str">
            <v>Иванов Евгений</v>
          </cell>
        </row>
        <row r="198">
          <cell r="A198" t="str">
            <v>Иванов Михаил</v>
          </cell>
        </row>
        <row r="199">
          <cell r="A199" t="str">
            <v>Иванов Павел</v>
          </cell>
        </row>
        <row r="200">
          <cell r="A200" t="str">
            <v>Иванова Елена</v>
          </cell>
        </row>
        <row r="201">
          <cell r="A201" t="str">
            <v>Илюшин Григорий</v>
          </cell>
        </row>
        <row r="202">
          <cell r="A202" t="str">
            <v>Исоарди Фредерик</v>
          </cell>
        </row>
        <row r="203">
          <cell r="A203" t="str">
            <v>Кабалина Оксана</v>
          </cell>
        </row>
        <row r="204">
          <cell r="A204" t="str">
            <v>Казанцева Татьяна</v>
          </cell>
        </row>
        <row r="205">
          <cell r="A205" t="str">
            <v>Калинин Виталий</v>
          </cell>
        </row>
        <row r="206">
          <cell r="A206" t="str">
            <v>Кананыхина Светлана</v>
          </cell>
        </row>
        <row r="207">
          <cell r="A207" t="str">
            <v>Канзари Вилли</v>
          </cell>
        </row>
        <row r="208">
          <cell r="A208" t="str">
            <v>Канзари Татьяна</v>
          </cell>
        </row>
        <row r="209">
          <cell r="A209" t="str">
            <v>Капанин Евгений</v>
          </cell>
        </row>
        <row r="210">
          <cell r="A210" t="str">
            <v>Капран Сергей</v>
          </cell>
        </row>
        <row r="211">
          <cell r="A211" t="str">
            <v>Карасев Виталий</v>
          </cell>
        </row>
        <row r="212">
          <cell r="A212" t="str">
            <v>Касиляускас Артурас</v>
          </cell>
        </row>
        <row r="213">
          <cell r="A213" t="str">
            <v>Касымов Сайфутдин</v>
          </cell>
        </row>
        <row r="214">
          <cell r="A214" t="str">
            <v>Катров Александр</v>
          </cell>
        </row>
        <row r="215">
          <cell r="A215" t="str">
            <v>Качанов Георгий</v>
          </cell>
        </row>
        <row r="216">
          <cell r="A216" t="str">
            <v>Кашеваров Виталий</v>
          </cell>
        </row>
        <row r="217">
          <cell r="A217" t="str">
            <v>Квятковский Юрий</v>
          </cell>
        </row>
        <row r="218">
          <cell r="A218" t="str">
            <v>Кирдеева Надежда</v>
          </cell>
        </row>
        <row r="219">
          <cell r="A219" t="str">
            <v>Кирсанов Евгений</v>
          </cell>
        </row>
        <row r="220">
          <cell r="A220" t="str">
            <v>Киселева Ирина</v>
          </cell>
        </row>
        <row r="221">
          <cell r="A221" t="str">
            <v>Ковалева Светлана</v>
          </cell>
        </row>
        <row r="222">
          <cell r="A222" t="str">
            <v>Ковалевский Игорь</v>
          </cell>
        </row>
        <row r="223">
          <cell r="A223" t="str">
            <v>Ковылов Алексей</v>
          </cell>
        </row>
        <row r="224">
          <cell r="A224" t="str">
            <v>Кокуев Александр</v>
          </cell>
        </row>
        <row r="225">
          <cell r="A225" t="str">
            <v>Колесников Андрей</v>
          </cell>
        </row>
        <row r="226">
          <cell r="A226" t="str">
            <v>Колесниченко Андрей</v>
          </cell>
        </row>
        <row r="227">
          <cell r="A227" t="str">
            <v>Колосовская Юлия</v>
          </cell>
        </row>
        <row r="228">
          <cell r="A228" t="str">
            <v>Колотов Алексей</v>
          </cell>
        </row>
        <row r="229">
          <cell r="A229" t="str">
            <v>Колпаков Петр</v>
          </cell>
        </row>
        <row r="230">
          <cell r="A230" t="str">
            <v>Кольк Марек</v>
          </cell>
        </row>
        <row r="231">
          <cell r="A231" t="str">
            <v>Комаров Александр</v>
          </cell>
        </row>
        <row r="232">
          <cell r="A232" t="str">
            <v>Комарова Елена</v>
          </cell>
        </row>
        <row r="233">
          <cell r="A233" t="str">
            <v>Константинов Дмитрий</v>
          </cell>
        </row>
        <row r="234">
          <cell r="A234" t="str">
            <v>Копель Кайдо</v>
          </cell>
        </row>
        <row r="235">
          <cell r="A235" t="str">
            <v>Коппель Прийт</v>
          </cell>
        </row>
        <row r="236">
          <cell r="A236" t="str">
            <v>Коргун Оксана</v>
          </cell>
        </row>
        <row r="237">
          <cell r="A237" t="str">
            <v>Корицкая Юлия</v>
          </cell>
        </row>
        <row r="238">
          <cell r="A238" t="str">
            <v>Корнеевская Анна</v>
          </cell>
        </row>
        <row r="239">
          <cell r="A239" t="str">
            <v>Корнеевский Владимир</v>
          </cell>
        </row>
        <row r="240">
          <cell r="A240" t="str">
            <v>Корниенко Михаил</v>
          </cell>
        </row>
        <row r="241">
          <cell r="A241" t="str">
            <v>Коробицын Алексей</v>
          </cell>
        </row>
        <row r="242">
          <cell r="A242" t="str">
            <v>Королев Андрей</v>
          </cell>
        </row>
        <row r="243">
          <cell r="A243" t="str">
            <v>Косарев Владимир</v>
          </cell>
        </row>
        <row r="244">
          <cell r="A244" t="str">
            <v>Костенко Светлана</v>
          </cell>
        </row>
        <row r="245">
          <cell r="A245" t="str">
            <v>Костин Игорь</v>
          </cell>
        </row>
        <row r="246">
          <cell r="A246" t="str">
            <v>Костин Юрий</v>
          </cell>
        </row>
        <row r="247">
          <cell r="A247" t="str">
            <v>Костина Марина</v>
          </cell>
        </row>
        <row r="248">
          <cell r="A248" t="str">
            <v>Костюковский Игорь</v>
          </cell>
        </row>
        <row r="249">
          <cell r="A249" t="str">
            <v>Котов Игорь</v>
          </cell>
        </row>
        <row r="250">
          <cell r="A250" t="str">
            <v>Котов Сергей</v>
          </cell>
        </row>
        <row r="251">
          <cell r="A251" t="str">
            <v>Кошовенко Дмитрий</v>
          </cell>
        </row>
        <row r="252">
          <cell r="A252" t="str">
            <v>Кравченко Алексей</v>
          </cell>
        </row>
        <row r="253">
          <cell r="A253" t="str">
            <v>Крамер Ральф</v>
          </cell>
        </row>
        <row r="254">
          <cell r="A254" t="str">
            <v>Крапиль Валерий</v>
          </cell>
        </row>
        <row r="255">
          <cell r="A255" t="str">
            <v>Крапиль Оксана</v>
          </cell>
        </row>
        <row r="256">
          <cell r="A256" t="str">
            <v>Красникова Ирина</v>
          </cell>
        </row>
        <row r="257">
          <cell r="A257" t="str">
            <v>Красовская Яна</v>
          </cell>
        </row>
        <row r="258">
          <cell r="A258" t="str">
            <v>Кривонос Дмитрий</v>
          </cell>
        </row>
        <row r="259">
          <cell r="A259" t="str">
            <v>Кривоносов Игорь</v>
          </cell>
        </row>
        <row r="260">
          <cell r="A260" t="str">
            <v>Кривоносов Святослав</v>
          </cell>
        </row>
        <row r="261">
          <cell r="A261" t="str">
            <v>Кривоносова Светлана</v>
          </cell>
        </row>
        <row r="262">
          <cell r="A262" t="str">
            <v>Кривулин Виталий</v>
          </cell>
        </row>
        <row r="263">
          <cell r="A263" t="str">
            <v>Крючков Олег</v>
          </cell>
        </row>
        <row r="264">
          <cell r="A264" t="str">
            <v>Крючков Сергей</v>
          </cell>
        </row>
        <row r="265">
          <cell r="A265" t="str">
            <v>Крючкова Вероника</v>
          </cell>
        </row>
        <row r="266">
          <cell r="A266" t="str">
            <v>Кубенин Дмитрий</v>
          </cell>
        </row>
        <row r="267">
          <cell r="A267" t="str">
            <v>Кужелев Андрей</v>
          </cell>
        </row>
        <row r="268">
          <cell r="A268" t="str">
            <v>Кузнецов Андрей</v>
          </cell>
        </row>
        <row r="269">
          <cell r="A269" t="str">
            <v>Кузнецов Артем</v>
          </cell>
        </row>
        <row r="270">
          <cell r="A270" t="str">
            <v>Кузнецов Евгений</v>
          </cell>
        </row>
        <row r="271">
          <cell r="A271" t="str">
            <v>Кузнецов Илья</v>
          </cell>
        </row>
        <row r="272">
          <cell r="A272" t="str">
            <v>Кузнецова Екатерина</v>
          </cell>
        </row>
        <row r="273">
          <cell r="A273" t="str">
            <v>Кузнецова Ирина</v>
          </cell>
        </row>
        <row r="274">
          <cell r="A274" t="str">
            <v>Кузнецова Людмила</v>
          </cell>
        </row>
        <row r="275">
          <cell r="A275" t="str">
            <v>Кузнецова Наталья</v>
          </cell>
        </row>
        <row r="276">
          <cell r="A276" t="str">
            <v>Кузьмина Надежда</v>
          </cell>
        </row>
        <row r="277">
          <cell r="A277" t="str">
            <v>Куканов Владимир</v>
          </cell>
        </row>
        <row r="278">
          <cell r="A278" t="str">
            <v>Кукцинавичюс Роландас</v>
          </cell>
        </row>
        <row r="279">
          <cell r="A279" t="str">
            <v>Курбанов Андрей</v>
          </cell>
        </row>
        <row r="280">
          <cell r="A280" t="str">
            <v>Курбанова Маргарита</v>
          </cell>
        </row>
        <row r="281">
          <cell r="A281" t="str">
            <v>Курлович Михаил</v>
          </cell>
        </row>
        <row r="282">
          <cell r="A282" t="str">
            <v>Куцегреев Артем</v>
          </cell>
        </row>
        <row r="283">
          <cell r="A283" t="str">
            <v>Лагутин Алексей</v>
          </cell>
        </row>
        <row r="284">
          <cell r="A284" t="str">
            <v>Лагутин Артем</v>
          </cell>
        </row>
        <row r="285">
          <cell r="A285" t="str">
            <v>Лагутин Денис</v>
          </cell>
        </row>
        <row r="286">
          <cell r="A286" t="str">
            <v>Лайков Олег</v>
          </cell>
        </row>
        <row r="287">
          <cell r="A287" t="str">
            <v>Ланина Ирина</v>
          </cell>
        </row>
        <row r="288">
          <cell r="A288" t="str">
            <v>Лебедева Замира</v>
          </cell>
        </row>
        <row r="289">
          <cell r="A289" t="str">
            <v>Лёборгне Лоик</v>
          </cell>
        </row>
        <row r="290">
          <cell r="A290" t="str">
            <v>Леже Ги</v>
          </cell>
        </row>
        <row r="291">
          <cell r="A291" t="str">
            <v>Леонов Максим</v>
          </cell>
        </row>
        <row r="292">
          <cell r="A292" t="str">
            <v>Лепетр Паскаль</v>
          </cell>
        </row>
        <row r="293">
          <cell r="A293" t="str">
            <v>Ли Александр</v>
          </cell>
        </row>
        <row r="294">
          <cell r="A294" t="str">
            <v>Ливман Виталий</v>
          </cell>
        </row>
        <row r="295">
          <cell r="A295" t="str">
            <v>Литвинова Светлана</v>
          </cell>
        </row>
        <row r="296">
          <cell r="A296" t="str">
            <v>Логвинов Илья</v>
          </cell>
        </row>
        <row r="297">
          <cell r="A297" t="str">
            <v>Лончакова Елена</v>
          </cell>
        </row>
        <row r="298">
          <cell r="A298" t="str">
            <v>Лубянов Никита</v>
          </cell>
        </row>
        <row r="299">
          <cell r="A299" t="str">
            <v>Лукашенко Кирилл</v>
          </cell>
        </row>
        <row r="300">
          <cell r="A300" t="str">
            <v>Лукоянов Александр</v>
          </cell>
        </row>
        <row r="301">
          <cell r="A301" t="str">
            <v>Любко Артем</v>
          </cell>
        </row>
        <row r="302">
          <cell r="A302" t="str">
            <v>Любый Святослав</v>
          </cell>
        </row>
        <row r="303">
          <cell r="A303" t="str">
            <v>Лютиков Александр</v>
          </cell>
        </row>
        <row r="304">
          <cell r="A304" t="str">
            <v>Лютиков Николай</v>
          </cell>
        </row>
        <row r="305">
          <cell r="A305" t="str">
            <v>Лютикова Ирина</v>
          </cell>
        </row>
        <row r="306">
          <cell r="A306" t="str">
            <v>Лямунов Никита</v>
          </cell>
        </row>
        <row r="307">
          <cell r="A307" t="str">
            <v>Максимова Юлия</v>
          </cell>
        </row>
        <row r="308">
          <cell r="A308" t="str">
            <v>Манукян Галина</v>
          </cell>
        </row>
        <row r="309">
          <cell r="A309" t="str">
            <v>Манукян Жан-Клод</v>
          </cell>
        </row>
        <row r="310">
          <cell r="A310" t="str">
            <v>Марков Алексей</v>
          </cell>
        </row>
        <row r="311">
          <cell r="A311" t="str">
            <v>Марковский Юрий</v>
          </cell>
        </row>
        <row r="312">
          <cell r="A312" t="str">
            <v>Мартынов Павел</v>
          </cell>
        </row>
        <row r="313">
          <cell r="A313" t="str">
            <v>Массано Фабио</v>
          </cell>
        </row>
        <row r="314">
          <cell r="A314" t="str">
            <v>Медведев Игорь</v>
          </cell>
        </row>
        <row r="315">
          <cell r="A315" t="str">
            <v>Медведева Елена</v>
          </cell>
        </row>
        <row r="316">
          <cell r="A316" t="str">
            <v>Медведева Наталья</v>
          </cell>
        </row>
        <row r="317">
          <cell r="A317" t="str">
            <v>Медведева Ольга</v>
          </cell>
        </row>
        <row r="318">
          <cell r="A318" t="str">
            <v>Мельников Денис</v>
          </cell>
        </row>
        <row r="319">
          <cell r="A319" t="str">
            <v>Мельников Максим</v>
          </cell>
        </row>
        <row r="320">
          <cell r="A320" t="str">
            <v>Месбарион Эдуард</v>
          </cell>
        </row>
        <row r="321">
          <cell r="A321" t="str">
            <v>Миглане Гинта</v>
          </cell>
        </row>
        <row r="322">
          <cell r="A322" t="str">
            <v>Мигланс Гатис</v>
          </cell>
        </row>
        <row r="323">
          <cell r="A323" t="str">
            <v>Мильман Всеволод</v>
          </cell>
        </row>
        <row r="324">
          <cell r="A324" t="str">
            <v>Миронов Владимир</v>
          </cell>
        </row>
        <row r="325">
          <cell r="A325" t="str">
            <v>Мирошниченко Варвара</v>
          </cell>
        </row>
        <row r="326">
          <cell r="A326" t="str">
            <v>Мирошниченко Вера</v>
          </cell>
        </row>
        <row r="327">
          <cell r="A327" t="str">
            <v>Мирошниченко Екатерина</v>
          </cell>
        </row>
        <row r="328">
          <cell r="A328" t="str">
            <v>Мирошниченко Петр</v>
          </cell>
        </row>
        <row r="329">
          <cell r="A329" t="str">
            <v>Михайлов Александр</v>
          </cell>
        </row>
        <row r="330">
          <cell r="A330" t="str">
            <v>Михайлов Эдуард</v>
          </cell>
        </row>
        <row r="331">
          <cell r="A331" t="str">
            <v>Михайлов(Р) Александр</v>
          </cell>
        </row>
        <row r="332">
          <cell r="A332" t="str">
            <v>Михайлова Екатерина</v>
          </cell>
        </row>
        <row r="333">
          <cell r="A333" t="str">
            <v>Михайлова Татьяна</v>
          </cell>
        </row>
        <row r="334">
          <cell r="A334" t="str">
            <v>Михалев Игорь</v>
          </cell>
        </row>
        <row r="335">
          <cell r="A335" t="str">
            <v>Михалева Наталья</v>
          </cell>
        </row>
        <row r="336">
          <cell r="A336" t="str">
            <v>Могилевцев Сергей</v>
          </cell>
        </row>
        <row r="337">
          <cell r="A337" t="str">
            <v>Моро Бруно</v>
          </cell>
        </row>
        <row r="338">
          <cell r="A338" t="str">
            <v>Морозов Максим</v>
          </cell>
        </row>
        <row r="339">
          <cell r="A339" t="str">
            <v>Морозова Анна</v>
          </cell>
        </row>
        <row r="340">
          <cell r="A340" t="str">
            <v>Москова Наталья</v>
          </cell>
        </row>
        <row r="341">
          <cell r="A341" t="str">
            <v>Мошкова Елена</v>
          </cell>
        </row>
        <row r="342">
          <cell r="A342" t="str">
            <v>Мунтян Александр</v>
          </cell>
        </row>
        <row r="343">
          <cell r="A343" t="str">
            <v>Наврузов Ихтихор</v>
          </cell>
        </row>
        <row r="344">
          <cell r="A344" t="str">
            <v>Наумов Антон</v>
          </cell>
        </row>
        <row r="345">
          <cell r="A345" t="str">
            <v>Наумов Дмитрий</v>
          </cell>
        </row>
        <row r="346">
          <cell r="A346" t="str">
            <v>Наумов Сергей</v>
          </cell>
        </row>
        <row r="347">
          <cell r="A347" t="str">
            <v>Наумов(Бел) Антон</v>
          </cell>
        </row>
        <row r="348">
          <cell r="A348" t="str">
            <v>Нехаев Сергей</v>
          </cell>
        </row>
        <row r="349">
          <cell r="A349" t="str">
            <v>Нехолина Анна</v>
          </cell>
        </row>
        <row r="350">
          <cell r="A350" t="str">
            <v>Нечаев Максим</v>
          </cell>
        </row>
        <row r="351">
          <cell r="A351" t="str">
            <v>Нижегородова Оксана</v>
          </cell>
        </row>
        <row r="352">
          <cell r="A352" t="str">
            <v>Никандрова Юлия</v>
          </cell>
        </row>
        <row r="353">
          <cell r="A353" t="str">
            <v>Никешина Ольга</v>
          </cell>
        </row>
        <row r="354">
          <cell r="A354" t="str">
            <v>Никитина Елена</v>
          </cell>
        </row>
        <row r="355">
          <cell r="A355" t="str">
            <v>Никишкина Анна</v>
          </cell>
        </row>
        <row r="356">
          <cell r="A356" t="str">
            <v>Николина Анна</v>
          </cell>
        </row>
        <row r="357">
          <cell r="A357" t="str">
            <v>Нинов Владимир</v>
          </cell>
        </row>
        <row r="358">
          <cell r="A358" t="str">
            <v>Ницинская Анна</v>
          </cell>
        </row>
        <row r="359">
          <cell r="A359" t="str">
            <v>Ницинский Станислав</v>
          </cell>
        </row>
        <row r="360">
          <cell r="A360" t="str">
            <v>Новицкая Антонина</v>
          </cell>
        </row>
        <row r="361">
          <cell r="A361" t="str">
            <v>Новицкий Сергей</v>
          </cell>
        </row>
        <row r="362">
          <cell r="A362" t="str">
            <v>Нуреева Дилара</v>
          </cell>
        </row>
        <row r="363">
          <cell r="A363" t="str">
            <v>Овчинников Тимофей</v>
          </cell>
        </row>
        <row r="364">
          <cell r="A364" t="str">
            <v>Ожерельев Сергей</v>
          </cell>
        </row>
        <row r="365">
          <cell r="A365" t="str">
            <v>Ойдсалу Эве</v>
          </cell>
        </row>
        <row r="366">
          <cell r="A366" t="str">
            <v>Окунев Александр</v>
          </cell>
        </row>
        <row r="367">
          <cell r="A367" t="str">
            <v>Окунев Даниил</v>
          </cell>
        </row>
        <row r="368">
          <cell r="A368" t="str">
            <v>Окунева Лариса</v>
          </cell>
        </row>
        <row r="369">
          <cell r="A369" t="str">
            <v>Оловянников Сергей</v>
          </cell>
        </row>
        <row r="370">
          <cell r="A370" t="str">
            <v>Осокин Александр</v>
          </cell>
        </row>
        <row r="371">
          <cell r="A371" t="str">
            <v>Осокин Евгений</v>
          </cell>
        </row>
        <row r="372">
          <cell r="A372" t="str">
            <v>Осокина Валентина</v>
          </cell>
        </row>
        <row r="373">
          <cell r="A373" t="str">
            <v>Осокина Лина</v>
          </cell>
        </row>
        <row r="374">
          <cell r="A374" t="str">
            <v>Павлова Ирина</v>
          </cell>
        </row>
        <row r="375">
          <cell r="A375" t="str">
            <v>Панин Михаил</v>
          </cell>
        </row>
        <row r="376">
          <cell r="A376" t="str">
            <v>Панова Светлана</v>
          </cell>
        </row>
        <row r="377">
          <cell r="A377" t="str">
            <v>Папоян Александра</v>
          </cell>
        </row>
        <row r="378">
          <cell r="A378" t="str">
            <v>Папоян Григорий</v>
          </cell>
        </row>
        <row r="379">
          <cell r="A379" t="str">
            <v>Пасечник Андрей</v>
          </cell>
        </row>
        <row r="380">
          <cell r="A380" t="str">
            <v>Паскаль Оливие</v>
          </cell>
        </row>
        <row r="381">
          <cell r="A381" t="str">
            <v>Педченко Александр</v>
          </cell>
        </row>
        <row r="382">
          <cell r="A382" t="str">
            <v>Пеллиззари Албан</v>
          </cell>
        </row>
        <row r="383">
          <cell r="A383" t="str">
            <v>Пеллиззари Ксавье</v>
          </cell>
        </row>
        <row r="384">
          <cell r="A384" t="str">
            <v>Пеллиззари Любовь</v>
          </cell>
        </row>
        <row r="385">
          <cell r="A385" t="str">
            <v>Пеллиззари Мишель</v>
          </cell>
        </row>
        <row r="386">
          <cell r="A386" t="str">
            <v>Пено Винсент</v>
          </cell>
        </row>
        <row r="387">
          <cell r="A387" t="str">
            <v>Пентадо Марино</v>
          </cell>
        </row>
        <row r="388">
          <cell r="A388" t="str">
            <v>Переходкин Валентин</v>
          </cell>
        </row>
        <row r="389">
          <cell r="A389" t="str">
            <v>Переходкина Елена</v>
          </cell>
        </row>
        <row r="390">
          <cell r="A390" t="str">
            <v>Перроне Жан-Ив</v>
          </cell>
        </row>
        <row r="391">
          <cell r="A391" t="str">
            <v>Петерсоне Айда</v>
          </cell>
        </row>
        <row r="392">
          <cell r="A392" t="str">
            <v>Петров Илья</v>
          </cell>
        </row>
        <row r="393">
          <cell r="A393" t="str">
            <v>Петров Олег</v>
          </cell>
        </row>
        <row r="394">
          <cell r="A394" t="str">
            <v>Петров Павел</v>
          </cell>
        </row>
        <row r="395">
          <cell r="A395" t="str">
            <v>Петров Степан</v>
          </cell>
        </row>
        <row r="396">
          <cell r="A396" t="str">
            <v>Петрова Екатерина</v>
          </cell>
        </row>
        <row r="397">
          <cell r="A397" t="str">
            <v>Петрова Тамара</v>
          </cell>
        </row>
        <row r="398">
          <cell r="A398" t="str">
            <v>Пикин Роман</v>
          </cell>
        </row>
        <row r="399">
          <cell r="A399" t="str">
            <v>Пилипчик Яна</v>
          </cell>
        </row>
        <row r="400">
          <cell r="A400" t="str">
            <v>Пименова Татьяна</v>
          </cell>
        </row>
        <row r="401">
          <cell r="A401" t="str">
            <v>Попова Юлия</v>
          </cell>
        </row>
        <row r="402">
          <cell r="A402" t="str">
            <v>Попоплудова Галина</v>
          </cell>
        </row>
        <row r="403">
          <cell r="A403" t="str">
            <v>Порческу Антон</v>
          </cell>
        </row>
        <row r="404">
          <cell r="A404" t="str">
            <v>Порческу Мариан</v>
          </cell>
        </row>
        <row r="405">
          <cell r="A405" t="str">
            <v>Постнов Андрей</v>
          </cell>
        </row>
        <row r="406">
          <cell r="A406" t="str">
            <v>Поужет Ги</v>
          </cell>
        </row>
        <row r="407">
          <cell r="A407" t="str">
            <v>Прокопьева Анна</v>
          </cell>
        </row>
        <row r="408">
          <cell r="A408" t="str">
            <v>Прокощенкова Ирина</v>
          </cell>
        </row>
        <row r="409">
          <cell r="A409" t="str">
            <v>Прокощенкова Ксения</v>
          </cell>
        </row>
        <row r="410">
          <cell r="A410" t="str">
            <v>Пронь Евгений</v>
          </cell>
        </row>
        <row r="411">
          <cell r="A411" t="str">
            <v>Прусов Михаил</v>
          </cell>
        </row>
        <row r="412">
          <cell r="A412" t="str">
            <v>Пряников Павел</v>
          </cell>
        </row>
        <row r="413">
          <cell r="A413" t="str">
            <v>Пырцак Владислав</v>
          </cell>
        </row>
        <row r="414">
          <cell r="A414" t="str">
            <v>Радченко Григорий</v>
          </cell>
        </row>
        <row r="415">
          <cell r="A415" t="str">
            <v>Рахбари Евгений</v>
          </cell>
        </row>
        <row r="416">
          <cell r="A416" t="str">
            <v>Рахматуллина Лилия</v>
          </cell>
        </row>
        <row r="417">
          <cell r="A417" t="str">
            <v>Реброва Оксана</v>
          </cell>
        </row>
        <row r="418">
          <cell r="A418" t="str">
            <v>Рискин Дмитрий</v>
          </cell>
        </row>
        <row r="419">
          <cell r="A419" t="str">
            <v>Рискин Никита</v>
          </cell>
        </row>
        <row r="420">
          <cell r="A420" t="str">
            <v>Рожков Александр</v>
          </cell>
        </row>
        <row r="421">
          <cell r="A421" t="str">
            <v>Рожков Юрий</v>
          </cell>
        </row>
        <row r="422">
          <cell r="A422" t="str">
            <v>Рубио-Барра Руслан</v>
          </cell>
        </row>
        <row r="423">
          <cell r="A423" t="str">
            <v>Руда Неври</v>
          </cell>
        </row>
        <row r="424">
          <cell r="A424" t="str">
            <v>Рудиков Андрей</v>
          </cell>
        </row>
        <row r="425">
          <cell r="A425" t="str">
            <v>Румянцев Александр</v>
          </cell>
        </row>
        <row r="426">
          <cell r="A426" t="str">
            <v>Руссе Мишель</v>
          </cell>
        </row>
        <row r="427">
          <cell r="A427" t="str">
            <v>Рылова Анна</v>
          </cell>
        </row>
        <row r="428">
          <cell r="A428" t="str">
            <v>Рылова Дария</v>
          </cell>
        </row>
        <row r="429">
          <cell r="A429" t="str">
            <v>Рыльцын Михаил</v>
          </cell>
        </row>
        <row r="430">
          <cell r="A430" t="str">
            <v>Рядовиков Алексей</v>
          </cell>
        </row>
        <row r="431">
          <cell r="A431" t="str">
            <v>Рязанская Любовь</v>
          </cell>
        </row>
        <row r="432">
          <cell r="A432" t="str">
            <v>Рязанская Юлия</v>
          </cell>
        </row>
        <row r="433">
          <cell r="A433" t="str">
            <v>Савченко Елена</v>
          </cell>
        </row>
        <row r="434">
          <cell r="A434" t="str">
            <v>Садвакасов Дмитрий</v>
          </cell>
        </row>
        <row r="435">
          <cell r="A435" t="str">
            <v>Садвакасова Светлана</v>
          </cell>
        </row>
        <row r="436">
          <cell r="A436" t="str">
            <v>Самохвалова Елена</v>
          </cell>
        </row>
        <row r="437">
          <cell r="A437" t="str">
            <v>Санников Олег</v>
          </cell>
        </row>
        <row r="438">
          <cell r="A438" t="str">
            <v>Санникова Евгения</v>
          </cell>
        </row>
        <row r="439">
          <cell r="A439" t="str">
            <v>Санникова Лариса</v>
          </cell>
        </row>
        <row r="440">
          <cell r="A440" t="str">
            <v>Саркисова Жанна</v>
          </cell>
        </row>
        <row r="441">
          <cell r="A441" t="str">
            <v>Сачкова Галина</v>
          </cell>
        </row>
        <row r="442">
          <cell r="A442" t="str">
            <v>Светличный Руслан</v>
          </cell>
        </row>
        <row r="443">
          <cell r="A443" t="str">
            <v>Северов Михаил</v>
          </cell>
        </row>
        <row r="444">
          <cell r="A444" t="str">
            <v>Семенов Сергей</v>
          </cell>
        </row>
        <row r="445">
          <cell r="A445" t="str">
            <v>Семенова Юлия</v>
          </cell>
        </row>
        <row r="446">
          <cell r="A446" t="str">
            <v>Сергеев Александр</v>
          </cell>
        </row>
        <row r="447">
          <cell r="A447" t="str">
            <v>Сергеев Артур</v>
          </cell>
        </row>
        <row r="448">
          <cell r="A448" t="str">
            <v>Сергеев Сергей</v>
          </cell>
        </row>
        <row r="449">
          <cell r="A449" t="str">
            <v>Сергеева Алла</v>
          </cell>
        </row>
        <row r="450">
          <cell r="A450" t="str">
            <v>Сергеева Ирина</v>
          </cell>
        </row>
        <row r="451">
          <cell r="A451" t="str">
            <v>Сеченский Сергей</v>
          </cell>
        </row>
        <row r="452">
          <cell r="A452" t="str">
            <v>Сивякова Алевтина</v>
          </cell>
        </row>
        <row r="453">
          <cell r="A453" t="str">
            <v>Сидоров Виталий</v>
          </cell>
        </row>
        <row r="454">
          <cell r="A454" t="str">
            <v>Сидорова Вероника</v>
          </cell>
        </row>
        <row r="455">
          <cell r="A455" t="str">
            <v>Сидорова Людмила</v>
          </cell>
        </row>
        <row r="456">
          <cell r="A456" t="str">
            <v>Симон Жан-Франсуа</v>
          </cell>
        </row>
        <row r="457">
          <cell r="A457" t="str">
            <v>Симон Луизетта</v>
          </cell>
        </row>
        <row r="458">
          <cell r="A458" t="str">
            <v>Синельник Оксана</v>
          </cell>
        </row>
        <row r="459">
          <cell r="A459" t="str">
            <v>Синицын Александр</v>
          </cell>
        </row>
        <row r="460">
          <cell r="A460" t="str">
            <v>Синичина Мария</v>
          </cell>
        </row>
        <row r="461">
          <cell r="A461" t="str">
            <v>Скляр Светлана</v>
          </cell>
        </row>
        <row r="462">
          <cell r="A462" t="str">
            <v>Слабженинов Юрий</v>
          </cell>
        </row>
        <row r="463">
          <cell r="A463" t="str">
            <v>Слонимский Дэвид</v>
          </cell>
        </row>
        <row r="464">
          <cell r="A464" t="str">
            <v>Смирнихина Светлана</v>
          </cell>
        </row>
        <row r="465">
          <cell r="A465" t="str">
            <v>Смирнов Андрей</v>
          </cell>
        </row>
        <row r="466">
          <cell r="A466" t="str">
            <v>Смирнов Валерий</v>
          </cell>
        </row>
        <row r="467">
          <cell r="A467" t="str">
            <v>Смирнов Константин</v>
          </cell>
        </row>
        <row r="468">
          <cell r="A468" t="str">
            <v>Смирнов Сергей</v>
          </cell>
        </row>
        <row r="469">
          <cell r="A469" t="str">
            <v>Смирнова Ирина</v>
          </cell>
        </row>
        <row r="470">
          <cell r="A470" t="str">
            <v>Соболев Петр</v>
          </cell>
        </row>
        <row r="471">
          <cell r="A471" t="str">
            <v>Соколов Стас</v>
          </cell>
        </row>
        <row r="472">
          <cell r="A472" t="str">
            <v>Солодун Анатолий</v>
          </cell>
        </row>
        <row r="473">
          <cell r="A473" t="str">
            <v>Солодун Лика</v>
          </cell>
        </row>
        <row r="474">
          <cell r="A474" t="str">
            <v>Сорикотти Жан-Филипп</v>
          </cell>
        </row>
        <row r="475">
          <cell r="A475" t="str">
            <v>Сперанский Константин</v>
          </cell>
        </row>
        <row r="476">
          <cell r="A476" t="str">
            <v>Сперанский Николай</v>
          </cell>
        </row>
        <row r="477">
          <cell r="A477" t="str">
            <v>Спицин Денис</v>
          </cell>
        </row>
        <row r="478">
          <cell r="A478" t="str">
            <v>Степанов Валентин</v>
          </cell>
        </row>
        <row r="479">
          <cell r="A479" t="str">
            <v>Степанов Виталий</v>
          </cell>
        </row>
        <row r="480">
          <cell r="A480" t="str">
            <v>Степин Павел</v>
          </cell>
        </row>
        <row r="481">
          <cell r="A481" t="str">
            <v>Степченко Ольга</v>
          </cell>
        </row>
        <row r="482">
          <cell r="A482" t="str">
            <v>Столяров Иван</v>
          </cell>
        </row>
        <row r="483">
          <cell r="A483" t="str">
            <v>Столярова Анна</v>
          </cell>
        </row>
        <row r="484">
          <cell r="A484" t="str">
            <v>Стратийчук Игорь</v>
          </cell>
        </row>
        <row r="485">
          <cell r="A485" t="str">
            <v>Стратийчук Марина</v>
          </cell>
        </row>
        <row r="486">
          <cell r="A486" t="str">
            <v>Стрельчук Артем</v>
          </cell>
        </row>
        <row r="487">
          <cell r="A487" t="str">
            <v>Стрельчук Дмитрий</v>
          </cell>
        </row>
        <row r="488">
          <cell r="A488" t="str">
            <v>Стрельчук Елена</v>
          </cell>
        </row>
        <row r="489">
          <cell r="A489" t="str">
            <v>Строкова Дарья</v>
          </cell>
        </row>
        <row r="490">
          <cell r="A490" t="str">
            <v>Судник Виктор</v>
          </cell>
        </row>
        <row r="491">
          <cell r="A491" t="str">
            <v>Судник Ксения</v>
          </cell>
        </row>
        <row r="492">
          <cell r="A492" t="str">
            <v>Суслов Александр</v>
          </cell>
        </row>
        <row r="493">
          <cell r="A493" t="str">
            <v>Тамарченко Евгения</v>
          </cell>
        </row>
        <row r="494">
          <cell r="A494" t="str">
            <v>Тарханов Виль</v>
          </cell>
        </row>
        <row r="495">
          <cell r="A495" t="str">
            <v>Тимченко Виктор</v>
          </cell>
        </row>
        <row r="496">
          <cell r="A496" t="str">
            <v>Тихомиров Игорь</v>
          </cell>
        </row>
        <row r="497">
          <cell r="A497" t="str">
            <v>Тихонов Дмитрий</v>
          </cell>
        </row>
        <row r="498">
          <cell r="A498" t="str">
            <v>Ткач Александр</v>
          </cell>
        </row>
        <row r="499">
          <cell r="A499" t="str">
            <v>Ткаченко Алексей</v>
          </cell>
        </row>
        <row r="500">
          <cell r="A500" t="str">
            <v>Ткаченко Анна</v>
          </cell>
        </row>
        <row r="501">
          <cell r="A501" t="str">
            <v>Толмачев Александр</v>
          </cell>
        </row>
        <row r="502">
          <cell r="A502" t="str">
            <v>Тришкин Алексей</v>
          </cell>
        </row>
        <row r="503">
          <cell r="A503" t="str">
            <v>Тришкина Мария</v>
          </cell>
        </row>
        <row r="504">
          <cell r="A504" t="str">
            <v>Трофимов Александр</v>
          </cell>
        </row>
        <row r="505">
          <cell r="A505" t="str">
            <v>Трофимов Денис</v>
          </cell>
        </row>
        <row r="506">
          <cell r="A506" t="str">
            <v>Трофимова Анна</v>
          </cell>
        </row>
        <row r="507">
          <cell r="A507" t="str">
            <v>Трофимова Елена</v>
          </cell>
        </row>
        <row r="508">
          <cell r="A508" t="str">
            <v>Трофимова Катерина</v>
          </cell>
        </row>
        <row r="509">
          <cell r="A509" t="str">
            <v>Трунов Владимир</v>
          </cell>
        </row>
        <row r="510">
          <cell r="A510" t="str">
            <v>Трушин Алексей</v>
          </cell>
        </row>
        <row r="511">
          <cell r="A511" t="str">
            <v>Трущин Александр</v>
          </cell>
        </row>
        <row r="512">
          <cell r="A512" t="str">
            <v>Тупицын Борис</v>
          </cell>
        </row>
        <row r="513">
          <cell r="A513" t="str">
            <v>Туртурика Светлана</v>
          </cell>
        </row>
        <row r="514">
          <cell r="A514" t="str">
            <v>Тышковец Максим</v>
          </cell>
        </row>
        <row r="515">
          <cell r="A515" t="str">
            <v>Тюген Паскаль</v>
          </cell>
        </row>
        <row r="516">
          <cell r="A516" t="str">
            <v>Тюрин Алексей</v>
          </cell>
        </row>
        <row r="517">
          <cell r="A517" t="str">
            <v>Тюрин Роман</v>
          </cell>
        </row>
        <row r="518">
          <cell r="A518" t="str">
            <v>Тюрина Елена</v>
          </cell>
        </row>
        <row r="519">
          <cell r="A519" t="str">
            <v>Уварова Екатерина</v>
          </cell>
        </row>
        <row r="520">
          <cell r="A520" t="str">
            <v>Уткин Андрей</v>
          </cell>
        </row>
        <row r="521">
          <cell r="A521" t="str">
            <v>Уханов Николай</v>
          </cell>
        </row>
        <row r="522">
          <cell r="A522" t="str">
            <v>Фаюк Юрий</v>
          </cell>
        </row>
        <row r="523">
          <cell r="A523" t="str">
            <v>Федоров Андрей</v>
          </cell>
        </row>
        <row r="524">
          <cell r="A524" t="str">
            <v>Федотов Николай</v>
          </cell>
        </row>
        <row r="525">
          <cell r="A525" t="str">
            <v>Фретта Лоринда</v>
          </cell>
        </row>
        <row r="526">
          <cell r="A526" t="str">
            <v>Фролов Сергей</v>
          </cell>
        </row>
        <row r="527">
          <cell r="A527" t="str">
            <v>Хамидуллина Юлия</v>
          </cell>
        </row>
        <row r="528">
          <cell r="A528" t="str">
            <v>Хаски Ека</v>
          </cell>
        </row>
        <row r="529">
          <cell r="A529" t="str">
            <v>Хворостенко Максим</v>
          </cell>
        </row>
        <row r="530">
          <cell r="A530" t="str">
            <v>Хииу Гунар</v>
          </cell>
        </row>
        <row r="531">
          <cell r="A531" t="str">
            <v>Хлопенков Илья</v>
          </cell>
        </row>
        <row r="532">
          <cell r="A532" t="str">
            <v>Хохлов Александр</v>
          </cell>
        </row>
        <row r="533">
          <cell r="A533" t="str">
            <v>Хританкова Оксана</v>
          </cell>
        </row>
        <row r="534">
          <cell r="A534" t="str">
            <v>Цветков Константин</v>
          </cell>
        </row>
        <row r="535">
          <cell r="A535" t="str">
            <v>Чашин Василий</v>
          </cell>
        </row>
        <row r="536">
          <cell r="A536" t="str">
            <v>Чашина Полина</v>
          </cell>
        </row>
        <row r="537">
          <cell r="A537" t="str">
            <v>Чигаркина Наталия</v>
          </cell>
        </row>
        <row r="538">
          <cell r="A538" t="str">
            <v>Шабанов Степан</v>
          </cell>
        </row>
        <row r="539">
          <cell r="A539" t="str">
            <v>Шадчнев Сергей</v>
          </cell>
        </row>
        <row r="540">
          <cell r="A540" t="str">
            <v>Шаймарданова Эльвира</v>
          </cell>
        </row>
        <row r="541">
          <cell r="A541" t="str">
            <v>Шаляпин Роман</v>
          </cell>
        </row>
        <row r="542">
          <cell r="A542" t="str">
            <v>Шателье Паскаль</v>
          </cell>
        </row>
        <row r="543">
          <cell r="A543" t="str">
            <v>Шахов Сергей</v>
          </cell>
        </row>
        <row r="544">
          <cell r="A544" t="str">
            <v>Швайко Лариса</v>
          </cell>
        </row>
        <row r="545">
          <cell r="A545" t="str">
            <v>Швайко Сергей</v>
          </cell>
        </row>
        <row r="546">
          <cell r="A546" t="str">
            <v>Швайковский Евгений</v>
          </cell>
        </row>
        <row r="547">
          <cell r="A547" t="str">
            <v>Шевелев Станислав</v>
          </cell>
        </row>
        <row r="548">
          <cell r="A548" t="str">
            <v>Шевченко Андрей</v>
          </cell>
        </row>
        <row r="549">
          <cell r="A549" t="str">
            <v>Шевченко Игорь</v>
          </cell>
        </row>
        <row r="550">
          <cell r="A550" t="str">
            <v>Шевченко Татьяна</v>
          </cell>
        </row>
        <row r="551">
          <cell r="A551" t="str">
            <v>Шерер Бруно</v>
          </cell>
        </row>
        <row r="552">
          <cell r="A552" t="str">
            <v>Шестак Илья</v>
          </cell>
        </row>
        <row r="553">
          <cell r="A553" t="str">
            <v>Шеянов Виктор</v>
          </cell>
        </row>
        <row r="554">
          <cell r="A554" t="str">
            <v>Шеянов Сергей</v>
          </cell>
        </row>
        <row r="555">
          <cell r="A555" t="str">
            <v>Шеянова Галина</v>
          </cell>
        </row>
        <row r="556">
          <cell r="A556" t="str">
            <v>Шибиркин Александр</v>
          </cell>
        </row>
        <row r="557">
          <cell r="A557" t="str">
            <v>Шибиркин Михаил</v>
          </cell>
        </row>
        <row r="558">
          <cell r="A558" t="str">
            <v>Шибиркина Марина</v>
          </cell>
        </row>
        <row r="559">
          <cell r="A559" t="str">
            <v>Ширинский Андрей</v>
          </cell>
        </row>
        <row r="560">
          <cell r="A560" t="str">
            <v>Шкредова Эвелина</v>
          </cell>
        </row>
        <row r="561">
          <cell r="A561" t="str">
            <v>Шундрин Михаил</v>
          </cell>
        </row>
        <row r="562">
          <cell r="A562" t="str">
            <v>Щербакова Юлия</v>
          </cell>
        </row>
        <row r="563">
          <cell r="A563" t="str">
            <v>Щетрова Татьяна</v>
          </cell>
        </row>
        <row r="564">
          <cell r="A564" t="str">
            <v>Щукин Александр</v>
          </cell>
        </row>
        <row r="565">
          <cell r="A565" t="str">
            <v>Щуркина Елена</v>
          </cell>
        </row>
        <row r="566">
          <cell r="A566" t="str">
            <v>Эйкстер Артем</v>
          </cell>
        </row>
        <row r="567">
          <cell r="A567" t="str">
            <v>Энжольрас Бернар</v>
          </cell>
        </row>
        <row r="568">
          <cell r="A568" t="str">
            <v>Энжольрас Жером</v>
          </cell>
        </row>
        <row r="569">
          <cell r="A569" t="str">
            <v>Эрмолли Седрик</v>
          </cell>
        </row>
        <row r="570">
          <cell r="A570" t="str">
            <v>Эрхова Анна</v>
          </cell>
        </row>
        <row r="571">
          <cell r="A571" t="str">
            <v>Юскевич Александр</v>
          </cell>
        </row>
        <row r="572">
          <cell r="A572" t="str">
            <v>Юскевич Елена</v>
          </cell>
        </row>
        <row r="573">
          <cell r="A573" t="str">
            <v>Яковлев Андрей</v>
          </cell>
        </row>
        <row r="574">
          <cell r="A574" t="str">
            <v>Яковлева Анастасия</v>
          </cell>
        </row>
        <row r="575">
          <cell r="A575" t="str">
            <v>Ялынский Леонид</v>
          </cell>
        </row>
        <row r="576">
          <cell r="A576" t="str">
            <v>Янклович Иван</v>
          </cell>
        </row>
        <row r="577">
          <cell r="A577" t="str">
            <v>Гайя Стефан</v>
          </cell>
        </row>
        <row r="578">
          <cell r="A578" t="str">
            <v>Краснослободцев Константин</v>
          </cell>
        </row>
        <row r="579">
          <cell r="A579" t="str">
            <v>Резкин Игорь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4"/>
  <sheetViews>
    <sheetView workbookViewId="0">
      <selection activeCell="C9" sqref="C9"/>
    </sheetView>
  </sheetViews>
  <sheetFormatPr defaultRowHeight="15" x14ac:dyDescent="0.25"/>
  <cols>
    <col min="2" max="2" width="22.85546875" customWidth="1"/>
    <col min="3" max="3" width="33.85546875" customWidth="1"/>
    <col min="4" max="5" width="22.85546875" customWidth="1"/>
    <col min="6" max="13" width="9.140625" hidden="1" customWidth="1"/>
  </cols>
  <sheetData>
    <row r="1" spans="1:13" s="36" customFormat="1" ht="21" x14ac:dyDescent="0.35">
      <c r="A1" s="116"/>
      <c r="B1" s="116" t="s">
        <v>12</v>
      </c>
      <c r="C1" s="116" t="s">
        <v>13</v>
      </c>
      <c r="D1" s="116" t="s">
        <v>14</v>
      </c>
    </row>
    <row r="2" spans="1:13" ht="21" x14ac:dyDescent="0.35">
      <c r="A2" s="116">
        <v>1</v>
      </c>
      <c r="B2" s="115" t="s">
        <v>40</v>
      </c>
      <c r="C2" s="115" t="s">
        <v>27</v>
      </c>
      <c r="D2" s="115" t="s">
        <v>28</v>
      </c>
      <c r="F2" t="e">
        <f>IF(#REF!="","",MATCH(#REF!,[1]База!#REF!,0))</f>
        <v>#REF!</v>
      </c>
      <c r="G2" t="e">
        <f>IF(#REF!="","",MATCH(#REF!,[1]База!#REF!,0))</f>
        <v>#REF!</v>
      </c>
      <c r="H2" t="e">
        <f>IF(D2="","",MATCH(D2,[1]База!#REF!,0))</f>
        <v>#REF!</v>
      </c>
      <c r="I2" t="e">
        <f>IF(#REF!="","",MATCH(#REF!,[1]База!#REF!,0))</f>
        <v>#REF!</v>
      </c>
      <c r="J2" t="e">
        <f ca="1">IF(ISNA(F2),3,IF(F2="","",IF(INDIRECT(ADDRESS(F2,7,,,"База"))=0,2,IF(INDIRECT(ADDRESS(F2,3,,,"База"))=1,"",1))))</f>
        <v>#REF!</v>
      </c>
      <c r="K2" t="e">
        <f ca="1">IF(ISNA(G2),3,IF(G2="","",IF(INDIRECT(ADDRESS(G2,7,,,"База"))=0,2,IF(INDIRECT(ADDRESS(G2,3,,,"База"))=1,"",1))))</f>
        <v>#REF!</v>
      </c>
      <c r="L2" t="e">
        <f ca="1">IF(ISNA(H2),3,IF(H2="","",IF(INDIRECT(ADDRESS(H2,7,,,"База"))=0,2,IF(INDIRECT(ADDRESS(H2,3,,,"База"))=1,"",1))))</f>
        <v>#REF!</v>
      </c>
      <c r="M2" t="e">
        <f ca="1">IF(ISNA(I2),3,IF(I2="","",IF(INDIRECT(ADDRESS(I2,7,,,"База"))=0,2,IF(INDIRECT(ADDRESS(I2,3,,,"База"))=1,"",1))))</f>
        <v>#REF!</v>
      </c>
    </row>
    <row r="3" spans="1:13" ht="21" x14ac:dyDescent="0.35">
      <c r="A3" s="116">
        <v>2</v>
      </c>
      <c r="B3" s="115" t="s">
        <v>66</v>
      </c>
      <c r="C3" s="115" t="s">
        <v>86</v>
      </c>
      <c r="D3" s="115" t="s">
        <v>34</v>
      </c>
      <c r="E3" s="52"/>
      <c r="F3" t="e">
        <f>IF(#REF!="","",MATCH(#REF!,[1]База!#REF!,0))</f>
        <v>#REF!</v>
      </c>
      <c r="G3" t="e">
        <f>IF(D3="","",MATCH(D3,[1]База!#REF!,0))</f>
        <v>#REF!</v>
      </c>
      <c r="H3" t="str">
        <f>IF(E3="","",MATCH(E3,[1]База!#REF!,0))</f>
        <v/>
      </c>
      <c r="I3" t="e">
        <f>IF(#REF!="","",MATCH(#REF!,[1]База!#REF!,0))</f>
        <v>#REF!</v>
      </c>
      <c r="J3" t="e">
        <f t="shared" ref="J3:M60" ca="1" si="0">IF(ISNA(F3),3,IF(F3="","",IF(INDIRECT(ADDRESS(F3,7,,,"База"))=0,2,IF(INDIRECT(ADDRESS(F3,3,,,"База"))=1,"",1))))</f>
        <v>#REF!</v>
      </c>
      <c r="K3" t="e">
        <f t="shared" ca="1" si="0"/>
        <v>#REF!</v>
      </c>
      <c r="L3" t="str">
        <f t="shared" ca="1" si="0"/>
        <v/>
      </c>
      <c r="M3" t="e">
        <f t="shared" ca="1" si="0"/>
        <v>#REF!</v>
      </c>
    </row>
    <row r="4" spans="1:13" ht="21" x14ac:dyDescent="0.35">
      <c r="A4" s="116">
        <v>3</v>
      </c>
      <c r="B4" s="115" t="s">
        <v>47</v>
      </c>
      <c r="C4" s="115" t="s">
        <v>63</v>
      </c>
      <c r="D4" s="115" t="s">
        <v>72</v>
      </c>
      <c r="F4" t="e">
        <f>IF(#REF!="","",MATCH(#REF!,[1]База!#REF!,0))</f>
        <v>#REF!</v>
      </c>
      <c r="G4" t="e">
        <f>IF(#REF!="","",MATCH(#REF!,[1]База!#REF!,0))</f>
        <v>#REF!</v>
      </c>
      <c r="H4" t="e">
        <f>IF(D4="","",MATCH(D4,[1]База!#REF!,0))</f>
        <v>#REF!</v>
      </c>
      <c r="I4" t="e">
        <f>IF(#REF!="","",MATCH(#REF!,[1]База!#REF!,0))</f>
        <v>#REF!</v>
      </c>
      <c r="J4" t="e">
        <f t="shared" ca="1" si="0"/>
        <v>#REF!</v>
      </c>
      <c r="K4" t="e">
        <f t="shared" ca="1" si="0"/>
        <v>#REF!</v>
      </c>
      <c r="L4" t="e">
        <f t="shared" ca="1" si="0"/>
        <v>#REF!</v>
      </c>
      <c r="M4" t="e">
        <f t="shared" ca="1" si="0"/>
        <v>#REF!</v>
      </c>
    </row>
    <row r="5" spans="1:13" ht="21" x14ac:dyDescent="0.35">
      <c r="A5" s="116">
        <v>4</v>
      </c>
      <c r="B5" s="115" t="s">
        <v>46</v>
      </c>
      <c r="C5" s="115" t="s">
        <v>16</v>
      </c>
      <c r="D5" s="115" t="s">
        <v>23</v>
      </c>
      <c r="E5" s="52"/>
      <c r="F5" t="e">
        <f>IF(C5="","",MATCH(C5,[1]База!#REF!,0))</f>
        <v>#REF!</v>
      </c>
      <c r="G5" t="e">
        <f>IF(#REF!="","",MATCH(#REF!,[1]База!#REF!,0))</f>
        <v>#REF!</v>
      </c>
      <c r="H5" t="str">
        <f>IF(E5="","",MATCH(E5,[1]База!#REF!,0))</f>
        <v/>
      </c>
      <c r="I5" t="e">
        <f>IF(#REF!="","",MATCH(#REF!,[1]База!#REF!,0))</f>
        <v>#REF!</v>
      </c>
      <c r="J5" t="e">
        <f t="shared" ca="1" si="0"/>
        <v>#REF!</v>
      </c>
      <c r="K5" t="e">
        <f t="shared" ca="1" si="0"/>
        <v>#REF!</v>
      </c>
      <c r="L5" t="str">
        <f t="shared" ca="1" si="0"/>
        <v/>
      </c>
      <c r="M5" t="e">
        <f t="shared" ca="1" si="0"/>
        <v>#REF!</v>
      </c>
    </row>
    <row r="6" spans="1:13" ht="21" x14ac:dyDescent="0.35">
      <c r="A6" s="116">
        <v>5</v>
      </c>
      <c r="B6" s="115" t="s">
        <v>54</v>
      </c>
      <c r="C6" s="115" t="s">
        <v>32</v>
      </c>
      <c r="D6" s="115" t="s">
        <v>22</v>
      </c>
      <c r="E6" s="52"/>
      <c r="F6" t="e">
        <f>IF(#REF!="","",MATCH(#REF!,[1]База!#REF!,0))</f>
        <v>#REF!</v>
      </c>
      <c r="G6" t="e">
        <f>IF(D6="","",MATCH(D6,[1]База!#REF!,0))</f>
        <v>#REF!</v>
      </c>
      <c r="H6" t="str">
        <f>IF(E6="","",MATCH(E6,[1]База!#REF!,0))</f>
        <v/>
      </c>
      <c r="I6" t="e">
        <f>IF(#REF!="","",MATCH(#REF!,[1]База!#REF!,0))</f>
        <v>#REF!</v>
      </c>
      <c r="J6" t="e">
        <f t="shared" ca="1" si="0"/>
        <v>#REF!</v>
      </c>
      <c r="K6" t="e">
        <f t="shared" ca="1" si="0"/>
        <v>#REF!</v>
      </c>
      <c r="L6" t="str">
        <f t="shared" ca="1" si="0"/>
        <v/>
      </c>
      <c r="M6" t="e">
        <f t="shared" ca="1" si="0"/>
        <v>#REF!</v>
      </c>
    </row>
    <row r="7" spans="1:13" ht="21" x14ac:dyDescent="0.35">
      <c r="A7" s="116">
        <v>6</v>
      </c>
      <c r="B7" s="115" t="s">
        <v>41</v>
      </c>
      <c r="C7" s="115" t="s">
        <v>24</v>
      </c>
      <c r="D7" s="115" t="s">
        <v>25</v>
      </c>
      <c r="F7" t="e">
        <f>IF(#REF!="","",MATCH(#REF!,[1]База!#REF!,0))</f>
        <v>#REF!</v>
      </c>
      <c r="G7" t="e">
        <f>IF(C7="","",MATCH(C7,[1]База!#REF!,0))</f>
        <v>#REF!</v>
      </c>
      <c r="H7" t="e">
        <f>IF(D7="","",MATCH(D7,[1]База!#REF!,0))</f>
        <v>#REF!</v>
      </c>
      <c r="I7" t="e">
        <f>IF(#REF!="","",MATCH(#REF!,[1]База!#REF!,0))</f>
        <v>#REF!</v>
      </c>
      <c r="J7" t="e">
        <f t="shared" ca="1" si="0"/>
        <v>#REF!</v>
      </c>
      <c r="K7" t="e">
        <f t="shared" ca="1" si="0"/>
        <v>#REF!</v>
      </c>
      <c r="L7" t="e">
        <f t="shared" ca="1" si="0"/>
        <v>#REF!</v>
      </c>
      <c r="M7" t="e">
        <f t="shared" ca="1" si="0"/>
        <v>#REF!</v>
      </c>
    </row>
    <row r="8" spans="1:13" ht="21" x14ac:dyDescent="0.35">
      <c r="A8" s="116">
        <v>7</v>
      </c>
      <c r="B8" s="115" t="s">
        <v>11</v>
      </c>
      <c r="C8" s="115" t="s">
        <v>45</v>
      </c>
      <c r="D8" s="115" t="s">
        <v>21</v>
      </c>
      <c r="E8" s="52"/>
      <c r="F8" t="e">
        <f>IF(#REF!="","",MATCH(#REF!,[1]База!#REF!,0))</f>
        <v>#REF!</v>
      </c>
      <c r="G8" t="str">
        <f>IF(C25="","",MATCH(C25,[1]База!#REF!,0))</f>
        <v/>
      </c>
      <c r="H8" t="e">
        <f>IF(D8="","",MATCH(D8,[1]База!#REF!,0))</f>
        <v>#REF!</v>
      </c>
      <c r="I8" t="e">
        <f>IF(#REF!="","",MATCH(#REF!,[1]База!#REF!,0))</f>
        <v>#REF!</v>
      </c>
      <c r="J8" t="e">
        <f t="shared" ca="1" si="0"/>
        <v>#REF!</v>
      </c>
      <c r="K8" t="str">
        <f t="shared" ca="1" si="0"/>
        <v/>
      </c>
      <c r="L8" t="e">
        <f t="shared" ca="1" si="0"/>
        <v>#REF!</v>
      </c>
      <c r="M8" t="e">
        <f t="shared" ca="1" si="0"/>
        <v>#REF!</v>
      </c>
    </row>
    <row r="9" spans="1:13" ht="21" x14ac:dyDescent="0.35">
      <c r="A9" s="116">
        <v>8</v>
      </c>
      <c r="B9" s="115" t="s">
        <v>44</v>
      </c>
      <c r="C9" s="115" t="s">
        <v>43</v>
      </c>
      <c r="D9" s="115" t="s">
        <v>19</v>
      </c>
      <c r="F9" t="e">
        <f>IF(C3="","",MATCH(C3,[1]База!#REF!,0))</f>
        <v>#REF!</v>
      </c>
      <c r="G9" t="e">
        <f>IF(C9="","",MATCH(C9,[1]База!#REF!,0))</f>
        <v>#REF!</v>
      </c>
      <c r="H9" t="e">
        <f>IF(C2="","",MATCH(C2,[1]База!#REF!,0))</f>
        <v>#REF!</v>
      </c>
      <c r="I9" t="e">
        <f>IF(C6="","",MATCH(C6,[1]База!#REF!,0))</f>
        <v>#REF!</v>
      </c>
      <c r="J9" t="e">
        <f t="shared" ca="1" si="0"/>
        <v>#REF!</v>
      </c>
      <c r="K9" t="e">
        <f t="shared" ca="1" si="0"/>
        <v>#REF!</v>
      </c>
      <c r="L9" t="e">
        <f t="shared" ca="1" si="0"/>
        <v>#REF!</v>
      </c>
      <c r="M9" t="e">
        <f t="shared" ca="1" si="0"/>
        <v>#REF!</v>
      </c>
    </row>
    <row r="10" spans="1:13" ht="21" x14ac:dyDescent="0.35">
      <c r="A10" s="116">
        <v>9</v>
      </c>
      <c r="B10" s="115" t="s">
        <v>87</v>
      </c>
      <c r="C10" s="115" t="s">
        <v>88</v>
      </c>
      <c r="D10" s="115" t="s">
        <v>89</v>
      </c>
      <c r="F10" t="e">
        <f>IF(#REF!="","",MATCH(#REF!,[1]База!#REF!,0))</f>
        <v>#REF!</v>
      </c>
      <c r="G10" t="e">
        <f>IF(C10="","",MATCH(C10,[1]База!#REF!,0))</f>
        <v>#REF!</v>
      </c>
      <c r="H10" t="e">
        <f>IF(D10="","",MATCH(D10,[1]База!#REF!,0))</f>
        <v>#REF!</v>
      </c>
      <c r="I10" t="e">
        <f>IF(#REF!="","",MATCH(#REF!,[1]База!#REF!,0))</f>
        <v>#REF!</v>
      </c>
      <c r="J10" t="e">
        <f t="shared" ca="1" si="0"/>
        <v>#REF!</v>
      </c>
      <c r="K10" t="e">
        <f t="shared" ca="1" si="0"/>
        <v>#REF!</v>
      </c>
      <c r="L10" t="e">
        <f t="shared" ca="1" si="0"/>
        <v>#REF!</v>
      </c>
      <c r="M10" t="e">
        <f t="shared" ca="1" si="0"/>
        <v>#REF!</v>
      </c>
    </row>
    <row r="11" spans="1:13" ht="21" x14ac:dyDescent="0.35">
      <c r="A11" s="116">
        <v>10</v>
      </c>
      <c r="B11" s="115" t="s">
        <v>65</v>
      </c>
      <c r="C11" s="115" t="s">
        <v>53</v>
      </c>
      <c r="D11" s="115" t="s">
        <v>36</v>
      </c>
      <c r="F11" t="e">
        <f>IF(#REF!="","",MATCH(#REF!,[1]База!#REF!,0))</f>
        <v>#REF!</v>
      </c>
      <c r="G11" t="e">
        <f>IF(D5="","",MATCH(D5,[1]База!#REF!,0))</f>
        <v>#REF!</v>
      </c>
      <c r="H11" t="e">
        <f>IF(D11="","",MATCH(D11,[1]База!#REF!,0))</f>
        <v>#REF!</v>
      </c>
      <c r="I11" t="e">
        <f>IF(#REF!="","",MATCH(#REF!,[1]База!#REF!,0))</f>
        <v>#REF!</v>
      </c>
      <c r="J11" t="e">
        <f t="shared" ca="1" si="0"/>
        <v>#REF!</v>
      </c>
      <c r="K11" t="e">
        <f t="shared" ca="1" si="0"/>
        <v>#REF!</v>
      </c>
      <c r="L11" t="e">
        <f t="shared" ca="1" si="0"/>
        <v>#REF!</v>
      </c>
      <c r="M11" t="e">
        <f t="shared" ca="1" si="0"/>
        <v>#REF!</v>
      </c>
    </row>
    <row r="12" spans="1:13" ht="21" x14ac:dyDescent="0.35">
      <c r="A12" s="116">
        <v>11</v>
      </c>
      <c r="B12" s="115" t="s">
        <v>67</v>
      </c>
      <c r="C12" s="115" t="s">
        <v>68</v>
      </c>
      <c r="D12" s="115" t="s">
        <v>56</v>
      </c>
      <c r="E12" s="52"/>
      <c r="F12" t="e">
        <f>IF(C12="","",MATCH(C12,[1]База!#REF!,0))</f>
        <v>#REF!</v>
      </c>
      <c r="G12" t="e">
        <f>IF(D12="","",MATCH(D12,[1]База!#REF!,0))</f>
        <v>#REF!</v>
      </c>
      <c r="H12" t="str">
        <f>IF(E12="","",MATCH(E12,[1]База!#REF!,0))</f>
        <v/>
      </c>
      <c r="I12" t="e">
        <f>IF(#REF!="","",MATCH(#REF!,[1]База!#REF!,0))</f>
        <v>#REF!</v>
      </c>
      <c r="J12" t="e">
        <f t="shared" ca="1" si="0"/>
        <v>#REF!</v>
      </c>
      <c r="K12" t="e">
        <f t="shared" ca="1" si="0"/>
        <v>#REF!</v>
      </c>
      <c r="L12" t="str">
        <f t="shared" ca="1" si="0"/>
        <v/>
      </c>
      <c r="M12" t="e">
        <f t="shared" ca="1" si="0"/>
        <v>#REF!</v>
      </c>
    </row>
    <row r="13" spans="1:13" ht="21" x14ac:dyDescent="0.35">
      <c r="A13" s="116">
        <v>12</v>
      </c>
      <c r="B13" s="115" t="s">
        <v>29</v>
      </c>
      <c r="C13" s="115" t="s">
        <v>30</v>
      </c>
      <c r="D13" s="115" t="s">
        <v>31</v>
      </c>
      <c r="E13" s="52"/>
      <c r="F13" t="e">
        <f>IF(C13="","",MATCH(C13,[1]База!#REF!,0))</f>
        <v>#REF!</v>
      </c>
      <c r="G13" t="e">
        <f>IF(D13="","",MATCH(D13,[1]База!#REF!,0))</f>
        <v>#REF!</v>
      </c>
      <c r="H13" t="str">
        <f>IF(E13="","",MATCH(E13,[1]База!#REF!,0))</f>
        <v/>
      </c>
      <c r="I13" t="e">
        <f>IF(#REF!="","",MATCH(#REF!,[1]База!#REF!,0))</f>
        <v>#REF!</v>
      </c>
      <c r="J13" t="e">
        <f t="shared" ca="1" si="0"/>
        <v>#REF!</v>
      </c>
      <c r="K13" t="e">
        <f t="shared" ca="1" si="0"/>
        <v>#REF!</v>
      </c>
      <c r="L13" t="str">
        <f t="shared" ca="1" si="0"/>
        <v/>
      </c>
      <c r="M13" t="e">
        <f t="shared" ca="1" si="0"/>
        <v>#REF!</v>
      </c>
    </row>
    <row r="14" spans="1:13" ht="21" x14ac:dyDescent="0.35">
      <c r="A14" s="116">
        <v>13</v>
      </c>
      <c r="B14" s="115" t="s">
        <v>64</v>
      </c>
      <c r="C14" s="115" t="s">
        <v>52</v>
      </c>
      <c r="D14" s="115" t="s">
        <v>15</v>
      </c>
      <c r="F14" t="e">
        <f>IF(#REF!="","",MATCH(#REF!,[1]База!#REF!,0))</f>
        <v>#REF!</v>
      </c>
      <c r="G14" t="e">
        <f>IF(C14="","",MATCH(C14,[1]База!#REF!,0))</f>
        <v>#REF!</v>
      </c>
      <c r="H14" t="e">
        <f>IF(D14="","",MATCH(D14,[1]База!#REF!,0))</f>
        <v>#REF!</v>
      </c>
      <c r="I14" t="e">
        <f>IF(#REF!="","",MATCH(#REF!,[1]База!#REF!,0))</f>
        <v>#REF!</v>
      </c>
      <c r="J14" t="e">
        <f t="shared" ca="1" si="0"/>
        <v>#REF!</v>
      </c>
      <c r="K14" t="e">
        <f t="shared" ca="1" si="0"/>
        <v>#REF!</v>
      </c>
      <c r="L14" t="e">
        <f t="shared" ca="1" si="0"/>
        <v>#REF!</v>
      </c>
      <c r="M14" t="e">
        <f t="shared" ca="1" si="0"/>
        <v>#REF!</v>
      </c>
    </row>
    <row r="15" spans="1:13" ht="21" x14ac:dyDescent="0.35">
      <c r="A15" s="116">
        <v>14</v>
      </c>
      <c r="B15" s="115" t="s">
        <v>49</v>
      </c>
      <c r="C15" s="115" t="s">
        <v>50</v>
      </c>
      <c r="D15" s="115" t="s">
        <v>51</v>
      </c>
      <c r="E15" s="52"/>
      <c r="F15" t="e">
        <f>IF(C15="","",MATCH(C15,[1]База!#REF!,0))</f>
        <v>#REF!</v>
      </c>
      <c r="G15" t="e">
        <f>IF(D15="","",MATCH(D15,[1]База!#REF!,0))</f>
        <v>#REF!</v>
      </c>
      <c r="H15" t="str">
        <f>IF(E15="","",MATCH(E15,[1]База!#REF!,0))</f>
        <v/>
      </c>
      <c r="I15" t="e">
        <f>IF(#REF!="","",MATCH(#REF!,[1]База!#REF!,0))</f>
        <v>#REF!</v>
      </c>
      <c r="J15" t="e">
        <f t="shared" ca="1" si="0"/>
        <v>#REF!</v>
      </c>
      <c r="K15" t="e">
        <f t="shared" ca="1" si="0"/>
        <v>#REF!</v>
      </c>
      <c r="L15" t="str">
        <f t="shared" ca="1" si="0"/>
        <v/>
      </c>
      <c r="M15" t="e">
        <f t="shared" ca="1" si="0"/>
        <v>#REF!</v>
      </c>
    </row>
    <row r="16" spans="1:13" ht="21" x14ac:dyDescent="0.35">
      <c r="A16" s="116">
        <v>15</v>
      </c>
      <c r="B16" s="115" t="s">
        <v>57</v>
      </c>
      <c r="C16" s="115" t="s">
        <v>58</v>
      </c>
      <c r="D16" s="115" t="s">
        <v>59</v>
      </c>
      <c r="E16" s="52"/>
      <c r="F16" t="e">
        <f>IF(#REF!="","",MATCH(#REF!,[1]База!#REF!,0))</f>
        <v>#REF!</v>
      </c>
      <c r="G16" t="e">
        <f>IF(#REF!="","",MATCH(#REF!,[1]База!#REF!,0))</f>
        <v>#REF!</v>
      </c>
      <c r="H16" t="e">
        <f>IF(#REF!="","",MATCH(#REF!,[1]База!#REF!,0))</f>
        <v>#REF!</v>
      </c>
      <c r="I16" t="e">
        <f>IF(#REF!="","",MATCH(#REF!,[1]База!#REF!,0))</f>
        <v>#REF!</v>
      </c>
      <c r="J16" t="e">
        <f t="shared" ca="1" si="0"/>
        <v>#REF!</v>
      </c>
      <c r="K16" t="e">
        <f t="shared" ca="1" si="0"/>
        <v>#REF!</v>
      </c>
      <c r="L16" t="e">
        <f t="shared" ca="1" si="0"/>
        <v>#REF!</v>
      </c>
      <c r="M16" t="e">
        <f t="shared" ca="1" si="0"/>
        <v>#REF!</v>
      </c>
    </row>
    <row r="17" spans="1:13" ht="21" x14ac:dyDescent="0.35">
      <c r="A17" s="116">
        <v>16</v>
      </c>
      <c r="B17" s="115" t="s">
        <v>38</v>
      </c>
      <c r="C17" s="115" t="s">
        <v>39</v>
      </c>
      <c r="D17" s="115" t="s">
        <v>37</v>
      </c>
      <c r="F17" t="e">
        <f>IF(#REF!="","",MATCH(#REF!,[1]База!#REF!,0))</f>
        <v>#REF!</v>
      </c>
      <c r="G17" t="e">
        <f>IF(C4="","",MATCH(C4,[1]База!#REF!,0))</f>
        <v>#REF!</v>
      </c>
      <c r="H17" t="e">
        <f>IF(D17="","",MATCH(D17,[1]База!#REF!,0))</f>
        <v>#REF!</v>
      </c>
      <c r="I17" t="e">
        <f>IF(#REF!="","",MATCH(#REF!,[1]База!#REF!,0))</f>
        <v>#REF!</v>
      </c>
      <c r="J17" t="e">
        <f t="shared" ca="1" si="0"/>
        <v>#REF!</v>
      </c>
      <c r="K17" t="e">
        <f t="shared" ca="1" si="0"/>
        <v>#REF!</v>
      </c>
      <c r="L17" t="e">
        <f t="shared" ca="1" si="0"/>
        <v>#REF!</v>
      </c>
      <c r="M17" t="e">
        <f t="shared" ca="1" si="0"/>
        <v>#REF!</v>
      </c>
    </row>
    <row r="18" spans="1:13" ht="21" x14ac:dyDescent="0.35">
      <c r="A18" s="116">
        <v>17</v>
      </c>
      <c r="B18" s="115" t="s">
        <v>42</v>
      </c>
      <c r="C18" s="115" t="s">
        <v>17</v>
      </c>
      <c r="D18" s="115" t="s">
        <v>20</v>
      </c>
      <c r="E18" s="52"/>
      <c r="F18" t="e">
        <f>IF(#REF!="","",MATCH(#REF!,[1]База!#REF!,0))</f>
        <v>#REF!</v>
      </c>
      <c r="G18" t="e">
        <f>IF(D16="","",MATCH(D16,[1]База!#REF!,0))</f>
        <v>#REF!</v>
      </c>
      <c r="H18" t="str">
        <f>IF(E18="","",MATCH(E18,[1]База!#REF!,0))</f>
        <v/>
      </c>
      <c r="I18" t="e">
        <f>IF(#REF!="","",MATCH(#REF!,[1]База!#REF!,0))</f>
        <v>#REF!</v>
      </c>
      <c r="J18" t="e">
        <f t="shared" ca="1" si="0"/>
        <v>#REF!</v>
      </c>
      <c r="K18" t="e">
        <f t="shared" ca="1" si="0"/>
        <v>#REF!</v>
      </c>
      <c r="L18" t="str">
        <f t="shared" ca="1" si="0"/>
        <v/>
      </c>
      <c r="M18" t="e">
        <f t="shared" ca="1" si="0"/>
        <v>#REF!</v>
      </c>
    </row>
    <row r="19" spans="1:13" ht="21" x14ac:dyDescent="0.35">
      <c r="A19" s="116">
        <v>18</v>
      </c>
      <c r="B19" s="115" t="s">
        <v>48</v>
      </c>
      <c r="C19" s="115" t="s">
        <v>33</v>
      </c>
      <c r="D19" s="115" t="s">
        <v>18</v>
      </c>
      <c r="F19" t="e">
        <f>IF(#REF!="","",MATCH(#REF!,[1]База!#REF!,0))</f>
        <v>#REF!</v>
      </c>
      <c r="G19" t="e">
        <f>IF(C17="","",MATCH(C17,[1]База!#REF!,0))</f>
        <v>#REF!</v>
      </c>
      <c r="H19" t="e">
        <f>IF(D19="","",MATCH(D19,[1]База!#REF!,0))</f>
        <v>#REF!</v>
      </c>
      <c r="I19" t="e">
        <f>IF(#REF!="","",MATCH(#REF!,[1]База!#REF!,0))</f>
        <v>#REF!</v>
      </c>
      <c r="J19" t="e">
        <f t="shared" ca="1" si="0"/>
        <v>#REF!</v>
      </c>
      <c r="K19" t="e">
        <f t="shared" ca="1" si="0"/>
        <v>#REF!</v>
      </c>
      <c r="L19" t="e">
        <f t="shared" ca="1" si="0"/>
        <v>#REF!</v>
      </c>
      <c r="M19" t="e">
        <f t="shared" ca="1" si="0"/>
        <v>#REF!</v>
      </c>
    </row>
    <row r="20" spans="1:13" ht="21" x14ac:dyDescent="0.35">
      <c r="A20" s="116">
        <v>19</v>
      </c>
      <c r="B20" s="115" t="s">
        <v>55</v>
      </c>
      <c r="C20" s="115" t="s">
        <v>35</v>
      </c>
      <c r="D20" s="115" t="s">
        <v>26</v>
      </c>
      <c r="E20" s="52"/>
      <c r="F20" t="e">
        <f>IF(C18="","",MATCH(C18,[1]База!#REF!,0))</f>
        <v>#REF!</v>
      </c>
      <c r="G20" t="e">
        <f>IF(D18="","",MATCH(D18,[1]База!#REF!,0))</f>
        <v>#REF!</v>
      </c>
      <c r="H20" t="e">
        <f>IF(#REF!="","",MATCH(#REF!,[1]База!#REF!,0))</f>
        <v>#REF!</v>
      </c>
      <c r="I20" t="e">
        <f>IF(#REF!="","",MATCH(#REF!,[1]База!#REF!,0))</f>
        <v>#REF!</v>
      </c>
      <c r="J20" t="e">
        <f t="shared" ca="1" si="0"/>
        <v>#REF!</v>
      </c>
      <c r="K20" t="e">
        <f t="shared" ca="1" si="0"/>
        <v>#REF!</v>
      </c>
      <c r="L20" t="e">
        <f t="shared" ca="1" si="0"/>
        <v>#REF!</v>
      </c>
      <c r="M20" t="e">
        <f t="shared" ca="1" si="0"/>
        <v>#REF!</v>
      </c>
    </row>
    <row r="21" spans="1:13" ht="21" x14ac:dyDescent="0.35">
      <c r="A21" s="116">
        <v>20</v>
      </c>
      <c r="B21" s="115" t="s">
        <v>69</v>
      </c>
      <c r="C21" s="115" t="s">
        <v>70</v>
      </c>
      <c r="D21" s="115" t="s">
        <v>71</v>
      </c>
      <c r="E21" s="52"/>
      <c r="F21" t="e">
        <f>IF(#REF!="","",MATCH(#REF!,[1]База!#REF!,0))</f>
        <v>#REF!</v>
      </c>
      <c r="G21" t="e">
        <f>IF(C19="","",MATCH(C19,[1]База!#REF!,0))</f>
        <v>#REF!</v>
      </c>
      <c r="H21" t="str">
        <f>IF(E21="","",MATCH(E21,[1]База!#REF!,0))</f>
        <v/>
      </c>
      <c r="I21" t="e">
        <f>IF(C16="","",MATCH(C16,[1]База!#REF!,0))</f>
        <v>#REF!</v>
      </c>
      <c r="J21" t="e">
        <f t="shared" ca="1" si="0"/>
        <v>#REF!</v>
      </c>
      <c r="K21" t="e">
        <f t="shared" ca="1" si="0"/>
        <v>#REF!</v>
      </c>
      <c r="L21" t="str">
        <f t="shared" ca="1" si="0"/>
        <v/>
      </c>
      <c r="M21" t="e">
        <f t="shared" ca="1" si="0"/>
        <v>#REF!</v>
      </c>
    </row>
    <row r="22" spans="1:13" x14ac:dyDescent="0.25">
      <c r="A22" s="6"/>
      <c r="F22" t="e">
        <f>IF(C20="","",MATCH(C20,[1]База!#REF!,0))</f>
        <v>#REF!</v>
      </c>
      <c r="G22" t="e">
        <f>IF(D20="","",MATCH(D20,[1]База!#REF!,0))</f>
        <v>#REF!</v>
      </c>
      <c r="H22" t="str">
        <f>IF(E22="","",MATCH(E22,[1]База!#REF!,0))</f>
        <v/>
      </c>
      <c r="I22" t="e">
        <f>IF(#REF!="","",MATCH(#REF!,[1]База!#REF!,0))</f>
        <v>#REF!</v>
      </c>
      <c r="J22" t="e">
        <f t="shared" ca="1" si="0"/>
        <v>#REF!</v>
      </c>
      <c r="K22" t="e">
        <f t="shared" ca="1" si="0"/>
        <v>#REF!</v>
      </c>
      <c r="L22" t="str">
        <f t="shared" ca="1" si="0"/>
        <v/>
      </c>
      <c r="M22" t="e">
        <f t="shared" ca="1" si="0"/>
        <v>#REF!</v>
      </c>
    </row>
    <row r="23" spans="1:13" x14ac:dyDescent="0.25">
      <c r="A23" s="6"/>
      <c r="F23" t="str">
        <f>IF(C23="","",MATCH(C23,[1]База!#REF!,0))</f>
        <v/>
      </c>
      <c r="G23" t="str">
        <f>IF(D23="","",MATCH(D23,[1]База!#REF!,0))</f>
        <v/>
      </c>
      <c r="H23" t="str">
        <f>IF(E23="","",MATCH(E23,[1]База!#REF!,0))</f>
        <v/>
      </c>
      <c r="I23" t="e">
        <f>IF(#REF!="","",MATCH(#REF!,[1]База!#REF!,0))</f>
        <v>#REF!</v>
      </c>
      <c r="J23" t="str">
        <f t="shared" ca="1" si="0"/>
        <v/>
      </c>
      <c r="K23" t="str">
        <f t="shared" ca="1" si="0"/>
        <v/>
      </c>
      <c r="L23" t="str">
        <f t="shared" ca="1" si="0"/>
        <v/>
      </c>
      <c r="M23" t="e">
        <f t="shared" ca="1" si="0"/>
        <v>#REF!</v>
      </c>
    </row>
    <row r="24" spans="1:13" x14ac:dyDescent="0.25">
      <c r="A24" s="6"/>
      <c r="F24" t="str">
        <f>IF(C24="","",MATCH(C24,[1]База!#REF!,0))</f>
        <v/>
      </c>
      <c r="G24" t="str">
        <f>IF(D24="","",MATCH(D24,[1]База!#REF!,0))</f>
        <v/>
      </c>
      <c r="H24" t="str">
        <f>IF(E24="","",MATCH(E24,[1]База!#REF!,0))</f>
        <v/>
      </c>
      <c r="I24" t="e">
        <f>IF(#REF!="","",MATCH(#REF!,[1]База!#REF!,0))</f>
        <v>#REF!</v>
      </c>
      <c r="J24" t="str">
        <f t="shared" ca="1" si="0"/>
        <v/>
      </c>
      <c r="K24" t="str">
        <f t="shared" ca="1" si="0"/>
        <v/>
      </c>
      <c r="L24" t="str">
        <f t="shared" ca="1" si="0"/>
        <v/>
      </c>
      <c r="M24" t="e">
        <f t="shared" ca="1" si="0"/>
        <v>#REF!</v>
      </c>
    </row>
    <row r="25" spans="1:13" x14ac:dyDescent="0.25">
      <c r="A25" s="6"/>
      <c r="F25" t="e">
        <f>IF(#REF!="","",MATCH(#REF!,[1]База!#REF!,0))</f>
        <v>#REF!</v>
      </c>
      <c r="G25" t="e">
        <f>IF(#REF!="","",MATCH(#REF!,[1]База!#REF!,0))</f>
        <v>#REF!</v>
      </c>
      <c r="H25" t="str">
        <f>IF(E25="","",MATCH(E25,[1]База!#REF!,0))</f>
        <v/>
      </c>
      <c r="I25" t="e">
        <f>IF(#REF!="","",MATCH(#REF!,[1]База!#REF!,0))</f>
        <v>#REF!</v>
      </c>
      <c r="J25" t="e">
        <f t="shared" ca="1" si="0"/>
        <v>#REF!</v>
      </c>
      <c r="K25" t="e">
        <f t="shared" ca="1" si="0"/>
        <v>#REF!</v>
      </c>
      <c r="L25" t="str">
        <f t="shared" ca="1" si="0"/>
        <v/>
      </c>
      <c r="M25" t="e">
        <f t="shared" ca="1" si="0"/>
        <v>#REF!</v>
      </c>
    </row>
    <row r="26" spans="1:13" x14ac:dyDescent="0.25">
      <c r="F26" t="e">
        <f>IF(#REF!="","",MATCH(#REF!,[1]База!#REF!,0))</f>
        <v>#REF!</v>
      </c>
      <c r="G26" t="str">
        <f>IF(D25="","",MATCH(D25,[1]База!#REF!,0))</f>
        <v/>
      </c>
      <c r="H26" t="str">
        <f>IF(E26="","",MATCH(E26,[1]База!#REF!,0))</f>
        <v/>
      </c>
      <c r="I26" t="e">
        <f>IF(#REF!="","",MATCH(#REF!,[1]База!#REF!,0))</f>
        <v>#REF!</v>
      </c>
      <c r="J26" t="e">
        <f t="shared" ca="1" si="0"/>
        <v>#REF!</v>
      </c>
      <c r="K26" t="str">
        <f t="shared" ca="1" si="0"/>
        <v/>
      </c>
      <c r="L26" t="str">
        <f t="shared" ca="1" si="0"/>
        <v/>
      </c>
      <c r="M26" t="e">
        <f t="shared" ca="1" si="0"/>
        <v>#REF!</v>
      </c>
    </row>
    <row r="27" spans="1:13" x14ac:dyDescent="0.25">
      <c r="F27" t="str">
        <f>IF(C27="","",MATCH(C27,[1]База!#REF!,0))</f>
        <v/>
      </c>
      <c r="G27" t="str">
        <f>IF(D27="","",MATCH(D27,[1]База!#REF!,0))</f>
        <v/>
      </c>
      <c r="H27" t="str">
        <f>IF(E27="","",MATCH(E27,[1]База!#REF!,0))</f>
        <v/>
      </c>
      <c r="I27" t="e">
        <f>IF(#REF!="","",MATCH(#REF!,[1]База!#REF!,0))</f>
        <v>#REF!</v>
      </c>
      <c r="J27" t="str">
        <f t="shared" ca="1" si="0"/>
        <v/>
      </c>
      <c r="K27" t="str">
        <f t="shared" ca="1" si="0"/>
        <v/>
      </c>
      <c r="L27" t="str">
        <f t="shared" ca="1" si="0"/>
        <v/>
      </c>
      <c r="M27" t="e">
        <f t="shared" ca="1" si="0"/>
        <v>#REF!</v>
      </c>
    </row>
    <row r="28" spans="1:13" x14ac:dyDescent="0.25">
      <c r="F28" t="str">
        <f>IF(C28="","",MATCH(C28,[1]База!#REF!,0))</f>
        <v/>
      </c>
      <c r="G28" t="str">
        <f>IF(D28="","",MATCH(D28,[1]База!#REF!,0))</f>
        <v/>
      </c>
      <c r="H28" t="str">
        <f>IF(E28="","",MATCH(E28,[1]База!#REF!,0))</f>
        <v/>
      </c>
      <c r="I28" t="e">
        <f>IF(#REF!="","",MATCH(#REF!,[1]База!#REF!,0))</f>
        <v>#REF!</v>
      </c>
      <c r="J28" t="str">
        <f t="shared" ca="1" si="0"/>
        <v/>
      </c>
      <c r="K28" t="str">
        <f t="shared" ca="1" si="0"/>
        <v/>
      </c>
      <c r="L28" t="str">
        <f t="shared" ca="1" si="0"/>
        <v/>
      </c>
      <c r="M28" t="e">
        <f t="shared" ca="1" si="0"/>
        <v>#REF!</v>
      </c>
    </row>
    <row r="29" spans="1:13" x14ac:dyDescent="0.25">
      <c r="F29" t="str">
        <f>IF(C29="","",MATCH(C29,[1]База!#REF!,0))</f>
        <v/>
      </c>
      <c r="G29" t="str">
        <f>IF(D29="","",MATCH(D29,[1]База!#REF!,0))</f>
        <v/>
      </c>
      <c r="H29" t="str">
        <f>IF(E29="","",MATCH(E29,[1]База!#REF!,0))</f>
        <v/>
      </c>
      <c r="I29" t="e">
        <f>IF(#REF!="","",MATCH(#REF!,[1]База!#REF!,0))</f>
        <v>#REF!</v>
      </c>
      <c r="J29" t="str">
        <f t="shared" ca="1" si="0"/>
        <v/>
      </c>
      <c r="K29" t="str">
        <f t="shared" ca="1" si="0"/>
        <v/>
      </c>
      <c r="L29" t="str">
        <f t="shared" ca="1" si="0"/>
        <v/>
      </c>
      <c r="M29" t="e">
        <f t="shared" ca="1" si="0"/>
        <v>#REF!</v>
      </c>
    </row>
    <row r="30" spans="1:13" x14ac:dyDescent="0.25">
      <c r="E30" t="s">
        <v>91</v>
      </c>
      <c r="F30" t="str">
        <f>IF(C30="","",MATCH(C30,[1]База!#REF!,0))</f>
        <v/>
      </c>
      <c r="G30" t="str">
        <f>IF(D30="","",MATCH(D30,[1]База!#REF!,0))</f>
        <v/>
      </c>
      <c r="H30" t="e">
        <f>IF(E30="","",MATCH(E30,[1]База!#REF!,0))</f>
        <v>#REF!</v>
      </c>
      <c r="I30" t="e">
        <f>IF(#REF!="","",MATCH(#REF!,[1]База!#REF!,0))</f>
        <v>#REF!</v>
      </c>
      <c r="J30" t="str">
        <f t="shared" ca="1" si="0"/>
        <v/>
      </c>
      <c r="K30" t="str">
        <f t="shared" ca="1" si="0"/>
        <v/>
      </c>
      <c r="L30" t="e">
        <f t="shared" ca="1" si="0"/>
        <v>#REF!</v>
      </c>
      <c r="M30" t="e">
        <f t="shared" ca="1" si="0"/>
        <v>#REF!</v>
      </c>
    </row>
    <row r="31" spans="1:13" x14ac:dyDescent="0.25">
      <c r="F31" t="str">
        <f>IF(C31="","",MATCH(C31,[1]База!#REF!,0))</f>
        <v/>
      </c>
      <c r="G31" t="str">
        <f>IF(D31="","",MATCH(D31,[1]База!#REF!,0))</f>
        <v/>
      </c>
      <c r="H31" t="str">
        <f>IF(E31="","",MATCH(E31,[1]База!#REF!,0))</f>
        <v/>
      </c>
      <c r="I31" t="e">
        <f>IF(#REF!="","",MATCH(#REF!,[1]База!#REF!,0))</f>
        <v>#REF!</v>
      </c>
      <c r="J31" t="str">
        <f t="shared" ca="1" si="0"/>
        <v/>
      </c>
      <c r="K31" t="str">
        <f t="shared" ca="1" si="0"/>
        <v/>
      </c>
      <c r="L31" t="str">
        <f t="shared" ca="1" si="0"/>
        <v/>
      </c>
      <c r="M31" t="e">
        <f t="shared" ca="1" si="0"/>
        <v>#REF!</v>
      </c>
    </row>
    <row r="32" spans="1:13" x14ac:dyDescent="0.25">
      <c r="F32" t="str">
        <f>IF(C32="","",MATCH(C32,[1]База!#REF!,0))</f>
        <v/>
      </c>
      <c r="G32" t="str">
        <f>IF(D32="","",MATCH(D32,[1]База!#REF!,0))</f>
        <v/>
      </c>
      <c r="H32" t="str">
        <f>IF(E32="","",MATCH(E32,[1]База!#REF!,0))</f>
        <v/>
      </c>
      <c r="I32" t="e">
        <f>IF(#REF!="","",MATCH(#REF!,[1]База!#REF!,0))</f>
        <v>#REF!</v>
      </c>
      <c r="J32" t="str">
        <f t="shared" ca="1" si="0"/>
        <v/>
      </c>
      <c r="K32" t="str">
        <f t="shared" ca="1" si="0"/>
        <v/>
      </c>
      <c r="L32" t="str">
        <f t="shared" ca="1" si="0"/>
        <v/>
      </c>
      <c r="M32" t="e">
        <f t="shared" ca="1" si="0"/>
        <v>#REF!</v>
      </c>
    </row>
    <row r="33" spans="6:13" x14ac:dyDescent="0.25">
      <c r="F33" t="str">
        <f>IF(C33="","",MATCH(C33,[1]База!#REF!,0))</f>
        <v/>
      </c>
      <c r="G33" t="str">
        <f>IF(D33="","",MATCH(D33,[1]База!#REF!,0))</f>
        <v/>
      </c>
      <c r="H33" t="str">
        <f>IF(E33="","",MATCH(E33,[1]База!#REF!,0))</f>
        <v/>
      </c>
      <c r="I33" t="e">
        <f>IF(#REF!="","",MATCH(#REF!,[1]База!#REF!,0))</f>
        <v>#REF!</v>
      </c>
      <c r="J33" t="str">
        <f t="shared" ca="1" si="0"/>
        <v/>
      </c>
      <c r="K33" t="str">
        <f t="shared" ca="1" si="0"/>
        <v/>
      </c>
      <c r="L33" t="str">
        <f t="shared" ca="1" si="0"/>
        <v/>
      </c>
      <c r="M33" t="e">
        <f t="shared" ca="1" si="0"/>
        <v>#REF!</v>
      </c>
    </row>
    <row r="34" spans="6:13" x14ac:dyDescent="0.25">
      <c r="F34" t="str">
        <f>IF(C34="","",MATCH(C34,[1]База!#REF!,0))</f>
        <v/>
      </c>
      <c r="G34" t="str">
        <f>IF(D34="","",MATCH(D34,[1]База!#REF!,0))</f>
        <v/>
      </c>
      <c r="H34" t="str">
        <f>IF(E34="","",MATCH(E34,[1]База!#REF!,0))</f>
        <v/>
      </c>
      <c r="I34" t="e">
        <f>IF(#REF!="","",MATCH(#REF!,[1]База!#REF!,0))</f>
        <v>#REF!</v>
      </c>
      <c r="J34" t="str">
        <f t="shared" ca="1" si="0"/>
        <v/>
      </c>
      <c r="K34" t="str">
        <f t="shared" ca="1" si="0"/>
        <v/>
      </c>
      <c r="L34" t="str">
        <f t="shared" ca="1" si="0"/>
        <v/>
      </c>
      <c r="M34" t="e">
        <f t="shared" ca="1" si="0"/>
        <v>#REF!</v>
      </c>
    </row>
    <row r="35" spans="6:13" x14ac:dyDescent="0.25">
      <c r="F35" t="str">
        <f>IF(C35="","",MATCH(C35,[1]База!#REF!,0))</f>
        <v/>
      </c>
      <c r="G35" t="str">
        <f>IF(D35="","",MATCH(D35,[1]База!#REF!,0))</f>
        <v/>
      </c>
      <c r="H35" t="str">
        <f>IF(E35="","",MATCH(E35,[1]База!#REF!,0))</f>
        <v/>
      </c>
      <c r="I35" t="e">
        <f>IF(#REF!="","",MATCH(#REF!,[1]База!#REF!,0))</f>
        <v>#REF!</v>
      </c>
      <c r="J35" t="str">
        <f t="shared" ca="1" si="0"/>
        <v/>
      </c>
      <c r="K35" t="str">
        <f t="shared" ca="1" si="0"/>
        <v/>
      </c>
      <c r="L35" t="str">
        <f t="shared" ca="1" si="0"/>
        <v/>
      </c>
      <c r="M35" t="e">
        <f t="shared" ca="1" si="0"/>
        <v>#REF!</v>
      </c>
    </row>
    <row r="36" spans="6:13" x14ac:dyDescent="0.25">
      <c r="F36" t="str">
        <f>IF(C36="","",MATCH(C36,[1]База!#REF!,0))</f>
        <v/>
      </c>
      <c r="G36" t="str">
        <f>IF(D36="","",MATCH(D36,[1]База!#REF!,0))</f>
        <v/>
      </c>
      <c r="H36" t="str">
        <f>IF(E36="","",MATCH(E36,[1]База!#REF!,0))</f>
        <v/>
      </c>
      <c r="I36" t="e">
        <f>IF(#REF!="","",MATCH(#REF!,[1]База!#REF!,0))</f>
        <v>#REF!</v>
      </c>
      <c r="J36" t="str">
        <f t="shared" ca="1" si="0"/>
        <v/>
      </c>
      <c r="K36" t="str">
        <f t="shared" ca="1" si="0"/>
        <v/>
      </c>
      <c r="L36" t="str">
        <f t="shared" ca="1" si="0"/>
        <v/>
      </c>
      <c r="M36" t="e">
        <f t="shared" ca="1" si="0"/>
        <v>#REF!</v>
      </c>
    </row>
    <row r="37" spans="6:13" x14ac:dyDescent="0.25">
      <c r="F37" t="str">
        <f>IF(C37="","",MATCH(C37,[1]База!#REF!,0))</f>
        <v/>
      </c>
      <c r="G37" t="str">
        <f>IF(D37="","",MATCH(D37,[1]База!#REF!,0))</f>
        <v/>
      </c>
      <c r="H37" t="str">
        <f>IF(E37="","",MATCH(E37,[1]База!#REF!,0))</f>
        <v/>
      </c>
      <c r="I37" t="e">
        <f>IF(#REF!="","",MATCH(#REF!,[1]База!#REF!,0))</f>
        <v>#REF!</v>
      </c>
      <c r="J37" t="str">
        <f t="shared" ca="1" si="0"/>
        <v/>
      </c>
      <c r="K37" t="str">
        <f t="shared" ca="1" si="0"/>
        <v/>
      </c>
      <c r="L37" t="str">
        <f t="shared" ca="1" si="0"/>
        <v/>
      </c>
      <c r="M37" t="e">
        <f t="shared" ca="1" si="0"/>
        <v>#REF!</v>
      </c>
    </row>
    <row r="38" spans="6:13" x14ac:dyDescent="0.25">
      <c r="F38" t="str">
        <f>IF(C38="","",MATCH(C38,[1]База!#REF!,0))</f>
        <v/>
      </c>
      <c r="G38" t="str">
        <f>IF(D38="","",MATCH(D38,[1]База!#REF!,0))</f>
        <v/>
      </c>
      <c r="H38" t="str">
        <f>IF(E38="","",MATCH(E38,[1]База!#REF!,0))</f>
        <v/>
      </c>
      <c r="I38" t="e">
        <f>IF(#REF!="","",MATCH(#REF!,[1]База!#REF!,0))</f>
        <v>#REF!</v>
      </c>
      <c r="J38" t="str">
        <f t="shared" ca="1" si="0"/>
        <v/>
      </c>
      <c r="K38" t="str">
        <f t="shared" ca="1" si="0"/>
        <v/>
      </c>
      <c r="L38" t="str">
        <f t="shared" ca="1" si="0"/>
        <v/>
      </c>
      <c r="M38" t="e">
        <f t="shared" ca="1" si="0"/>
        <v>#REF!</v>
      </c>
    </row>
    <row r="39" spans="6:13" x14ac:dyDescent="0.25">
      <c r="F39" t="str">
        <f>IF(C39="","",MATCH(C39,[1]База!#REF!,0))</f>
        <v/>
      </c>
      <c r="G39" t="str">
        <f>IF(D39="","",MATCH(D39,[1]База!#REF!,0))</f>
        <v/>
      </c>
      <c r="H39" t="str">
        <f>IF(E39="","",MATCH(E39,[1]База!#REF!,0))</f>
        <v/>
      </c>
      <c r="I39" t="e">
        <f>IF(#REF!="","",MATCH(#REF!,[1]База!#REF!,0))</f>
        <v>#REF!</v>
      </c>
      <c r="J39" t="str">
        <f t="shared" ca="1" si="0"/>
        <v/>
      </c>
      <c r="K39" t="str">
        <f t="shared" ca="1" si="0"/>
        <v/>
      </c>
      <c r="L39" t="str">
        <f t="shared" ca="1" si="0"/>
        <v/>
      </c>
      <c r="M39" t="e">
        <f t="shared" ca="1" si="0"/>
        <v>#REF!</v>
      </c>
    </row>
    <row r="40" spans="6:13" x14ac:dyDescent="0.25">
      <c r="F40" t="str">
        <f>IF(C40="","",MATCH(C40,[1]База!#REF!,0))</f>
        <v/>
      </c>
      <c r="G40" t="str">
        <f>IF(D40="","",MATCH(D40,[1]База!#REF!,0))</f>
        <v/>
      </c>
      <c r="H40" t="str">
        <f>IF(E40="","",MATCH(E40,[1]База!#REF!,0))</f>
        <v/>
      </c>
      <c r="I40" t="e">
        <f>IF(#REF!="","",MATCH(#REF!,[1]База!#REF!,0))</f>
        <v>#REF!</v>
      </c>
      <c r="J40" t="str">
        <f t="shared" ca="1" si="0"/>
        <v/>
      </c>
      <c r="K40" t="str">
        <f t="shared" ca="1" si="0"/>
        <v/>
      </c>
      <c r="L40" t="str">
        <f t="shared" ca="1" si="0"/>
        <v/>
      </c>
      <c r="M40" t="e">
        <f t="shared" ca="1" si="0"/>
        <v>#REF!</v>
      </c>
    </row>
    <row r="41" spans="6:13" x14ac:dyDescent="0.25">
      <c r="F41" t="str">
        <f>IF(C41="","",MATCH(C41,[1]База!#REF!,0))</f>
        <v/>
      </c>
      <c r="G41" t="str">
        <f>IF(D41="","",MATCH(D41,[1]База!#REF!,0))</f>
        <v/>
      </c>
      <c r="H41" t="str">
        <f>IF(E41="","",MATCH(E41,[1]База!#REF!,0))</f>
        <v/>
      </c>
      <c r="I41" t="e">
        <f>IF(#REF!="","",MATCH(#REF!,[1]База!#REF!,0))</f>
        <v>#REF!</v>
      </c>
      <c r="J41" t="str">
        <f t="shared" ca="1" si="0"/>
        <v/>
      </c>
      <c r="K41" t="str">
        <f t="shared" ca="1" si="0"/>
        <v/>
      </c>
      <c r="L41" t="str">
        <f t="shared" ca="1" si="0"/>
        <v/>
      </c>
      <c r="M41" t="e">
        <f t="shared" ca="1" si="0"/>
        <v>#REF!</v>
      </c>
    </row>
    <row r="42" spans="6:13" x14ac:dyDescent="0.25">
      <c r="F42" t="str">
        <f>IF(C42="","",MATCH(C42,[1]База!#REF!,0))</f>
        <v/>
      </c>
      <c r="G42" t="str">
        <f>IF(D42="","",MATCH(D42,[1]База!#REF!,0))</f>
        <v/>
      </c>
      <c r="H42" t="str">
        <f>IF(E42="","",MATCH(E42,[1]База!#REF!,0))</f>
        <v/>
      </c>
      <c r="I42" t="e">
        <f>IF(#REF!="","",MATCH(#REF!,[1]База!#REF!,0))</f>
        <v>#REF!</v>
      </c>
      <c r="J42" t="str">
        <f t="shared" ca="1" si="0"/>
        <v/>
      </c>
      <c r="K42" t="str">
        <f t="shared" ca="1" si="0"/>
        <v/>
      </c>
      <c r="L42" t="str">
        <f t="shared" ca="1" si="0"/>
        <v/>
      </c>
      <c r="M42" t="e">
        <f t="shared" ca="1" si="0"/>
        <v>#REF!</v>
      </c>
    </row>
    <row r="43" spans="6:13" x14ac:dyDescent="0.25">
      <c r="F43" t="str">
        <f>IF(C43="","",MATCH(C43,[1]База!#REF!,0))</f>
        <v/>
      </c>
      <c r="G43" t="str">
        <f>IF(D43="","",MATCH(D43,[1]База!#REF!,0))</f>
        <v/>
      </c>
      <c r="H43" t="str">
        <f>IF(E43="","",MATCH(E43,[1]База!#REF!,0))</f>
        <v/>
      </c>
      <c r="I43" t="e">
        <f>IF(#REF!="","",MATCH(#REF!,[1]База!#REF!,0))</f>
        <v>#REF!</v>
      </c>
      <c r="J43" t="str">
        <f t="shared" ca="1" si="0"/>
        <v/>
      </c>
      <c r="K43" t="str">
        <f t="shared" ca="1" si="0"/>
        <v/>
      </c>
      <c r="L43" t="str">
        <f t="shared" ca="1" si="0"/>
        <v/>
      </c>
      <c r="M43" t="e">
        <f t="shared" ca="1" si="0"/>
        <v>#REF!</v>
      </c>
    </row>
    <row r="44" spans="6:13" x14ac:dyDescent="0.25">
      <c r="F44" t="str">
        <f>IF(C44="","",MATCH(C44,[1]База!#REF!,0))</f>
        <v/>
      </c>
      <c r="G44" t="str">
        <f>IF(D44="","",MATCH(D44,[1]База!#REF!,0))</f>
        <v/>
      </c>
      <c r="H44" t="str">
        <f>IF(E44="","",MATCH(E44,[1]База!#REF!,0))</f>
        <v/>
      </c>
      <c r="I44" t="e">
        <f>IF(#REF!="","",MATCH(#REF!,[1]База!#REF!,0))</f>
        <v>#REF!</v>
      </c>
      <c r="J44" t="str">
        <f t="shared" ca="1" si="0"/>
        <v/>
      </c>
      <c r="K44" t="str">
        <f t="shared" ca="1" si="0"/>
        <v/>
      </c>
      <c r="L44" t="str">
        <f t="shared" ca="1" si="0"/>
        <v/>
      </c>
      <c r="M44" t="e">
        <f t="shared" ca="1" si="0"/>
        <v>#REF!</v>
      </c>
    </row>
    <row r="45" spans="6:13" x14ac:dyDescent="0.25">
      <c r="F45" t="str">
        <f>IF(C45="","",MATCH(C45,[1]База!#REF!,0))</f>
        <v/>
      </c>
      <c r="G45" t="str">
        <f>IF(D45="","",MATCH(D45,[1]База!#REF!,0))</f>
        <v/>
      </c>
      <c r="H45" t="str">
        <f>IF(E45="","",MATCH(E45,[1]База!#REF!,0))</f>
        <v/>
      </c>
      <c r="I45" t="e">
        <f>IF(#REF!="","",MATCH(#REF!,[1]База!#REF!,0))</f>
        <v>#REF!</v>
      </c>
      <c r="J45" t="str">
        <f t="shared" ca="1" si="0"/>
        <v/>
      </c>
      <c r="K45" t="str">
        <f t="shared" ca="1" si="0"/>
        <v/>
      </c>
      <c r="L45" t="str">
        <f t="shared" ca="1" si="0"/>
        <v/>
      </c>
      <c r="M45" t="e">
        <f t="shared" ca="1" si="0"/>
        <v>#REF!</v>
      </c>
    </row>
    <row r="46" spans="6:13" x14ac:dyDescent="0.25">
      <c r="F46" t="str">
        <f>IF(C46="","",MATCH(C46,[1]База!#REF!,0))</f>
        <v/>
      </c>
      <c r="G46" t="str">
        <f>IF(D46="","",MATCH(D46,[1]База!#REF!,0))</f>
        <v/>
      </c>
      <c r="H46" t="str">
        <f>IF(E46="","",MATCH(E46,[1]База!#REF!,0))</f>
        <v/>
      </c>
      <c r="I46" t="e">
        <f>IF(#REF!="","",MATCH(#REF!,[1]База!#REF!,0))</f>
        <v>#REF!</v>
      </c>
      <c r="J46" t="str">
        <f t="shared" ca="1" si="0"/>
        <v/>
      </c>
      <c r="K46" t="str">
        <f t="shared" ca="1" si="0"/>
        <v/>
      </c>
      <c r="L46" t="str">
        <f t="shared" ca="1" si="0"/>
        <v/>
      </c>
      <c r="M46" t="e">
        <f t="shared" ca="1" si="0"/>
        <v>#REF!</v>
      </c>
    </row>
    <row r="47" spans="6:13" x14ac:dyDescent="0.25">
      <c r="F47" t="str">
        <f>IF(C47="","",MATCH(C47,[1]База!#REF!,0))</f>
        <v/>
      </c>
      <c r="G47" t="str">
        <f>IF(D47="","",MATCH(D47,[1]База!#REF!,0))</f>
        <v/>
      </c>
      <c r="H47" t="str">
        <f>IF(E47="","",MATCH(E47,[1]База!#REF!,0))</f>
        <v/>
      </c>
      <c r="I47" t="e">
        <f>IF(#REF!="","",MATCH(#REF!,[1]База!#REF!,0))</f>
        <v>#REF!</v>
      </c>
      <c r="J47" t="str">
        <f t="shared" ca="1" si="0"/>
        <v/>
      </c>
      <c r="K47" t="str">
        <f t="shared" ca="1" si="0"/>
        <v/>
      </c>
      <c r="L47" t="str">
        <f t="shared" ca="1" si="0"/>
        <v/>
      </c>
      <c r="M47" t="e">
        <f t="shared" ca="1" si="0"/>
        <v>#REF!</v>
      </c>
    </row>
    <row r="48" spans="6:13" x14ac:dyDescent="0.25">
      <c r="F48" t="str">
        <f>IF(C48="","",MATCH(C48,[1]База!#REF!,0))</f>
        <v/>
      </c>
      <c r="G48" t="str">
        <f>IF(D48="","",MATCH(D48,[1]База!#REF!,0))</f>
        <v/>
      </c>
      <c r="H48" t="str">
        <f>IF(E48="","",MATCH(E48,[1]База!#REF!,0))</f>
        <v/>
      </c>
      <c r="I48" t="e">
        <f>IF(#REF!="","",MATCH(#REF!,[1]База!#REF!,0))</f>
        <v>#REF!</v>
      </c>
      <c r="J48" t="str">
        <f t="shared" ca="1" si="0"/>
        <v/>
      </c>
      <c r="K48" t="str">
        <f t="shared" ca="1" si="0"/>
        <v/>
      </c>
      <c r="L48" t="str">
        <f t="shared" ca="1" si="0"/>
        <v/>
      </c>
      <c r="M48" t="e">
        <f t="shared" ca="1" si="0"/>
        <v>#REF!</v>
      </c>
    </row>
    <row r="49" spans="6:13" x14ac:dyDescent="0.25">
      <c r="F49" t="str">
        <f>IF(C49="","",MATCH(C49,[1]База!#REF!,0))</f>
        <v/>
      </c>
      <c r="G49" t="str">
        <f>IF(D49="","",MATCH(D49,[1]База!#REF!,0))</f>
        <v/>
      </c>
      <c r="H49" t="str">
        <f>IF(E49="","",MATCH(E49,[1]База!#REF!,0))</f>
        <v/>
      </c>
      <c r="I49" t="e">
        <f>IF(#REF!="","",MATCH(#REF!,[1]База!#REF!,0))</f>
        <v>#REF!</v>
      </c>
      <c r="J49" t="str">
        <f t="shared" ca="1" si="0"/>
        <v/>
      </c>
      <c r="K49" t="str">
        <f t="shared" ca="1" si="0"/>
        <v/>
      </c>
      <c r="L49" t="str">
        <f t="shared" ca="1" si="0"/>
        <v/>
      </c>
      <c r="M49" t="e">
        <f t="shared" ca="1" si="0"/>
        <v>#REF!</v>
      </c>
    </row>
    <row r="50" spans="6:13" x14ac:dyDescent="0.25">
      <c r="F50" t="str">
        <f>IF(C50="","",MATCH(C50,[1]База!#REF!,0))</f>
        <v/>
      </c>
      <c r="G50" t="str">
        <f>IF(D50="","",MATCH(D50,[1]База!#REF!,0))</f>
        <v/>
      </c>
      <c r="H50" t="str">
        <f>IF(E50="","",MATCH(E50,[1]База!#REF!,0))</f>
        <v/>
      </c>
      <c r="I50" t="e">
        <f>IF(#REF!="","",MATCH(#REF!,[1]База!#REF!,0))</f>
        <v>#REF!</v>
      </c>
      <c r="J50" t="str">
        <f t="shared" ca="1" si="0"/>
        <v/>
      </c>
      <c r="K50" t="str">
        <f t="shared" ca="1" si="0"/>
        <v/>
      </c>
      <c r="L50" t="str">
        <f t="shared" ca="1" si="0"/>
        <v/>
      </c>
      <c r="M50" t="e">
        <f t="shared" ca="1" si="0"/>
        <v>#REF!</v>
      </c>
    </row>
    <row r="51" spans="6:13" x14ac:dyDescent="0.25">
      <c r="F51" t="str">
        <f>IF(C51="","",MATCH(C51,[1]База!#REF!,0))</f>
        <v/>
      </c>
      <c r="G51" t="str">
        <f>IF(D51="","",MATCH(D51,[1]База!#REF!,0))</f>
        <v/>
      </c>
      <c r="H51" t="str">
        <f>IF(E51="","",MATCH(E51,[1]База!#REF!,0))</f>
        <v/>
      </c>
      <c r="I51" t="e">
        <f>IF(#REF!="","",MATCH(#REF!,[1]База!#REF!,0))</f>
        <v>#REF!</v>
      </c>
      <c r="J51" t="str">
        <f t="shared" ca="1" si="0"/>
        <v/>
      </c>
      <c r="K51" t="str">
        <f t="shared" ca="1" si="0"/>
        <v/>
      </c>
      <c r="L51" t="str">
        <f t="shared" ca="1" si="0"/>
        <v/>
      </c>
      <c r="M51" t="e">
        <f t="shared" ca="1" si="0"/>
        <v>#REF!</v>
      </c>
    </row>
    <row r="52" spans="6:13" x14ac:dyDescent="0.25">
      <c r="F52" t="str">
        <f>IF(C52="","",MATCH(C52,[1]База!#REF!,0))</f>
        <v/>
      </c>
      <c r="G52" t="str">
        <f>IF(D52="","",MATCH(D52,[1]База!#REF!,0))</f>
        <v/>
      </c>
      <c r="H52" t="str">
        <f>IF(E52="","",MATCH(E52,[1]База!#REF!,0))</f>
        <v/>
      </c>
      <c r="I52" t="e">
        <f>IF(#REF!="","",MATCH(#REF!,[1]База!#REF!,0))</f>
        <v>#REF!</v>
      </c>
      <c r="J52" t="str">
        <f t="shared" ca="1" si="0"/>
        <v/>
      </c>
      <c r="K52" t="str">
        <f t="shared" ca="1" si="0"/>
        <v/>
      </c>
      <c r="L52" t="str">
        <f t="shared" ca="1" si="0"/>
        <v/>
      </c>
      <c r="M52" t="e">
        <f t="shared" ca="1" si="0"/>
        <v>#REF!</v>
      </c>
    </row>
    <row r="53" spans="6:13" x14ac:dyDescent="0.25">
      <c r="F53" t="str">
        <f>IF(C53="","",MATCH(C53,[1]База!#REF!,0))</f>
        <v/>
      </c>
      <c r="G53" t="str">
        <f>IF(D53="","",MATCH(D53,[1]База!#REF!,0))</f>
        <v/>
      </c>
      <c r="H53" t="str">
        <f>IF(E53="","",MATCH(E53,[1]База!#REF!,0))</f>
        <v/>
      </c>
      <c r="I53" t="e">
        <f>IF(#REF!="","",MATCH(#REF!,[1]База!#REF!,0))</f>
        <v>#REF!</v>
      </c>
      <c r="J53" t="str">
        <f t="shared" ca="1" si="0"/>
        <v/>
      </c>
      <c r="K53" t="str">
        <f t="shared" ca="1" si="0"/>
        <v/>
      </c>
      <c r="L53" t="str">
        <f t="shared" ca="1" si="0"/>
        <v/>
      </c>
      <c r="M53" t="e">
        <f t="shared" ca="1" si="0"/>
        <v>#REF!</v>
      </c>
    </row>
    <row r="54" spans="6:13" x14ac:dyDescent="0.25">
      <c r="F54" t="str">
        <f>IF(C54="","",MATCH(C54,[1]База!#REF!,0))</f>
        <v/>
      </c>
      <c r="G54" t="str">
        <f>IF(D54="","",MATCH(D54,[1]База!#REF!,0))</f>
        <v/>
      </c>
      <c r="H54" t="str">
        <f>IF(E54="","",MATCH(E54,[1]База!#REF!,0))</f>
        <v/>
      </c>
      <c r="I54" t="e">
        <f>IF(#REF!="","",MATCH(#REF!,[1]База!#REF!,0))</f>
        <v>#REF!</v>
      </c>
      <c r="J54" t="str">
        <f t="shared" ca="1" si="0"/>
        <v/>
      </c>
      <c r="K54" t="str">
        <f t="shared" ca="1" si="0"/>
        <v/>
      </c>
      <c r="L54" t="str">
        <f t="shared" ca="1" si="0"/>
        <v/>
      </c>
      <c r="M54" t="e">
        <f t="shared" ca="1" si="0"/>
        <v>#REF!</v>
      </c>
    </row>
    <row r="55" spans="6:13" x14ac:dyDescent="0.25">
      <c r="F55" t="str">
        <f>IF(C55="","",MATCH(C55,[1]База!#REF!,0))</f>
        <v/>
      </c>
      <c r="G55" t="str">
        <f>IF(D55="","",MATCH(D55,[1]База!#REF!,0))</f>
        <v/>
      </c>
      <c r="H55" t="str">
        <f>IF(E55="","",MATCH(E55,[1]База!#REF!,0))</f>
        <v/>
      </c>
      <c r="I55" t="e">
        <f>IF(#REF!="","",MATCH(#REF!,[1]База!#REF!,0))</f>
        <v>#REF!</v>
      </c>
      <c r="J55" t="str">
        <f t="shared" ca="1" si="0"/>
        <v/>
      </c>
      <c r="K55" t="str">
        <f t="shared" ca="1" si="0"/>
        <v/>
      </c>
      <c r="L55" t="str">
        <f t="shared" ca="1" si="0"/>
        <v/>
      </c>
      <c r="M55" t="e">
        <f t="shared" ca="1" si="0"/>
        <v>#REF!</v>
      </c>
    </row>
    <row r="56" spans="6:13" x14ac:dyDescent="0.25">
      <c r="F56" t="str">
        <f>IF(C56="","",MATCH(C56,[1]База!#REF!,0))</f>
        <v/>
      </c>
      <c r="G56" t="str">
        <f>IF(D56="","",MATCH(D56,[1]База!#REF!,0))</f>
        <v/>
      </c>
      <c r="H56" t="str">
        <f>IF(E56="","",MATCH(E56,[1]База!#REF!,0))</f>
        <v/>
      </c>
      <c r="I56" t="e">
        <f>IF(#REF!="","",MATCH(#REF!,[1]База!#REF!,0))</f>
        <v>#REF!</v>
      </c>
      <c r="J56" t="str">
        <f t="shared" ca="1" si="0"/>
        <v/>
      </c>
      <c r="K56" t="str">
        <f t="shared" ca="1" si="0"/>
        <v/>
      </c>
      <c r="L56" t="str">
        <f t="shared" ca="1" si="0"/>
        <v/>
      </c>
      <c r="M56" t="e">
        <f t="shared" ca="1" si="0"/>
        <v>#REF!</v>
      </c>
    </row>
    <row r="57" spans="6:13" x14ac:dyDescent="0.25">
      <c r="F57" t="str">
        <f>IF(C57="","",MATCH(C57,[1]База!#REF!,0))</f>
        <v/>
      </c>
      <c r="G57" t="str">
        <f>IF(D57="","",MATCH(D57,[1]База!#REF!,0))</f>
        <v/>
      </c>
      <c r="H57" t="str">
        <f>IF(E57="","",MATCH(E57,[1]База!#REF!,0))</f>
        <v/>
      </c>
      <c r="I57" t="e">
        <f>IF(#REF!="","",MATCH(#REF!,[1]База!#REF!,0))</f>
        <v>#REF!</v>
      </c>
      <c r="J57" t="str">
        <f t="shared" ca="1" si="0"/>
        <v/>
      </c>
      <c r="K57" t="str">
        <f t="shared" ca="1" si="0"/>
        <v/>
      </c>
      <c r="L57" t="str">
        <f t="shared" ca="1" si="0"/>
        <v/>
      </c>
      <c r="M57" t="e">
        <f t="shared" ca="1" si="0"/>
        <v>#REF!</v>
      </c>
    </row>
    <row r="58" spans="6:13" x14ac:dyDescent="0.25">
      <c r="F58" t="str">
        <f>IF(C58="","",MATCH(C58,[1]База!#REF!,0))</f>
        <v/>
      </c>
      <c r="G58" t="str">
        <f>IF(D58="","",MATCH(D58,[1]База!#REF!,0))</f>
        <v/>
      </c>
      <c r="H58" t="str">
        <f>IF(E58="","",MATCH(E58,[1]База!#REF!,0))</f>
        <v/>
      </c>
      <c r="I58" t="e">
        <f>IF(#REF!="","",MATCH(#REF!,[1]База!#REF!,0))</f>
        <v>#REF!</v>
      </c>
      <c r="J58" t="str">
        <f t="shared" ca="1" si="0"/>
        <v/>
      </c>
      <c r="K58" t="str">
        <f t="shared" ca="1" si="0"/>
        <v/>
      </c>
      <c r="L58" t="str">
        <f t="shared" ca="1" si="0"/>
        <v/>
      </c>
      <c r="M58" t="e">
        <f t="shared" ca="1" si="0"/>
        <v>#REF!</v>
      </c>
    </row>
    <row r="59" spans="6:13" x14ac:dyDescent="0.25">
      <c r="F59" t="str">
        <f>IF(C59="","",MATCH(C59,[1]База!#REF!,0))</f>
        <v/>
      </c>
      <c r="G59" t="str">
        <f>IF(D59="","",MATCH(D59,[1]База!#REF!,0))</f>
        <v/>
      </c>
      <c r="H59" t="str">
        <f>IF(E59="","",MATCH(E59,[1]База!#REF!,0))</f>
        <v/>
      </c>
      <c r="I59" t="e">
        <f>IF(#REF!="","",MATCH(#REF!,[1]База!#REF!,0))</f>
        <v>#REF!</v>
      </c>
      <c r="J59" t="str">
        <f t="shared" ca="1" si="0"/>
        <v/>
      </c>
      <c r="K59" t="str">
        <f t="shared" ca="1" si="0"/>
        <v/>
      </c>
      <c r="L59" t="str">
        <f t="shared" ca="1" si="0"/>
        <v/>
      </c>
      <c r="M59" t="e">
        <f t="shared" ca="1" si="0"/>
        <v>#REF!</v>
      </c>
    </row>
    <row r="60" spans="6:13" x14ac:dyDescent="0.25">
      <c r="F60" t="str">
        <f>IF(C60="","",MATCH(C60,[1]База!#REF!,0))</f>
        <v/>
      </c>
      <c r="G60" t="str">
        <f>IF(D60="","",MATCH(D60,[1]База!#REF!,0))</f>
        <v/>
      </c>
      <c r="H60" t="str">
        <f>IF(E60="","",MATCH(E60,[1]База!#REF!,0))</f>
        <v/>
      </c>
      <c r="I60" t="e">
        <f>IF(#REF!="","",MATCH(#REF!,[1]База!#REF!,0))</f>
        <v>#REF!</v>
      </c>
      <c r="J60" t="str">
        <f t="shared" ca="1" si="0"/>
        <v/>
      </c>
      <c r="K60" t="str">
        <f t="shared" ca="1" si="0"/>
        <v/>
      </c>
      <c r="L60" t="str">
        <f t="shared" ca="1" si="0"/>
        <v/>
      </c>
      <c r="M60" t="e">
        <f t="shared" ca="1" si="0"/>
        <v>#REF!</v>
      </c>
    </row>
    <row r="61" spans="6:13" x14ac:dyDescent="0.25">
      <c r="F61" t="str">
        <f>IF(C61="","",MATCH(C61,[1]База!#REF!,0))</f>
        <v/>
      </c>
      <c r="G61" t="str">
        <f>IF(D61="","",MATCH(D61,[1]База!#REF!,0))</f>
        <v/>
      </c>
      <c r="H61" t="str">
        <f>IF(E61="","",MATCH(E61,[1]База!#REF!,0))</f>
        <v/>
      </c>
      <c r="I61" t="e">
        <f>IF(#REF!="","",MATCH(#REF!,[1]База!#REF!,0))</f>
        <v>#REF!</v>
      </c>
      <c r="J61" t="str">
        <f t="shared" ref="J61:M124" ca="1" si="1">IF(ISNA(F61),3,IF(F61="","",IF(INDIRECT(ADDRESS(F61,7,,,"База"))=0,2,IF(INDIRECT(ADDRESS(F61,3,,,"База"))=1,"",1))))</f>
        <v/>
      </c>
      <c r="K61" t="str">
        <f t="shared" ca="1" si="1"/>
        <v/>
      </c>
      <c r="L61" t="str">
        <f t="shared" ca="1" si="1"/>
        <v/>
      </c>
      <c r="M61" t="e">
        <f t="shared" ca="1" si="1"/>
        <v>#REF!</v>
      </c>
    </row>
    <row r="62" spans="6:13" x14ac:dyDescent="0.25">
      <c r="F62" t="str">
        <f>IF(C62="","",MATCH(C62,[1]База!#REF!,0))</f>
        <v/>
      </c>
      <c r="G62" t="str">
        <f>IF(D62="","",MATCH(D62,[1]База!#REF!,0))</f>
        <v/>
      </c>
      <c r="H62" t="str">
        <f>IF(E62="","",MATCH(E62,[1]База!#REF!,0))</f>
        <v/>
      </c>
      <c r="I62" t="e">
        <f>IF(#REF!="","",MATCH(#REF!,[1]База!#REF!,0))</f>
        <v>#REF!</v>
      </c>
      <c r="J62" t="str">
        <f t="shared" ca="1" si="1"/>
        <v/>
      </c>
      <c r="K62" t="str">
        <f t="shared" ca="1" si="1"/>
        <v/>
      </c>
      <c r="L62" t="str">
        <f t="shared" ca="1" si="1"/>
        <v/>
      </c>
      <c r="M62" t="e">
        <f t="shared" ca="1" si="1"/>
        <v>#REF!</v>
      </c>
    </row>
    <row r="63" spans="6:13" x14ac:dyDescent="0.25">
      <c r="F63" t="str">
        <f>IF(C63="","",MATCH(C63,[1]База!#REF!,0))</f>
        <v/>
      </c>
      <c r="G63" t="str">
        <f>IF(D63="","",MATCH(D63,[1]База!#REF!,0))</f>
        <v/>
      </c>
      <c r="H63" t="str">
        <f>IF(E63="","",MATCH(E63,[1]База!#REF!,0))</f>
        <v/>
      </c>
      <c r="I63" t="e">
        <f>IF(#REF!="","",MATCH(#REF!,[1]База!#REF!,0))</f>
        <v>#REF!</v>
      </c>
      <c r="J63" t="str">
        <f t="shared" ca="1" si="1"/>
        <v/>
      </c>
      <c r="K63" t="str">
        <f t="shared" ca="1" si="1"/>
        <v/>
      </c>
      <c r="L63" t="str">
        <f t="shared" ca="1" si="1"/>
        <v/>
      </c>
      <c r="M63" t="e">
        <f t="shared" ca="1" si="1"/>
        <v>#REF!</v>
      </c>
    </row>
    <row r="64" spans="6:13" x14ac:dyDescent="0.25">
      <c r="F64" t="str">
        <f>IF(C64="","",MATCH(C64,[1]База!#REF!,0))</f>
        <v/>
      </c>
      <c r="G64" t="str">
        <f>IF(D64="","",MATCH(D64,[1]База!#REF!,0))</f>
        <v/>
      </c>
      <c r="H64" t="str">
        <f>IF(E64="","",MATCH(E64,[1]База!#REF!,0))</f>
        <v/>
      </c>
      <c r="I64" t="e">
        <f>IF(#REF!="","",MATCH(#REF!,[1]База!#REF!,0))</f>
        <v>#REF!</v>
      </c>
      <c r="J64" t="str">
        <f t="shared" ca="1" si="1"/>
        <v/>
      </c>
      <c r="K64" t="str">
        <f t="shared" ca="1" si="1"/>
        <v/>
      </c>
      <c r="L64" t="str">
        <f t="shared" ca="1" si="1"/>
        <v/>
      </c>
      <c r="M64" t="e">
        <f t="shared" ca="1" si="1"/>
        <v>#REF!</v>
      </c>
    </row>
    <row r="65" spans="6:13" x14ac:dyDescent="0.25">
      <c r="F65" t="str">
        <f>IF(C65="","",MATCH(C65,[1]База!#REF!,0))</f>
        <v/>
      </c>
      <c r="G65" t="str">
        <f>IF(D65="","",MATCH(D65,[1]База!#REF!,0))</f>
        <v/>
      </c>
      <c r="H65" t="str">
        <f>IF(E65="","",MATCH(E65,[1]База!#REF!,0))</f>
        <v/>
      </c>
      <c r="I65" t="e">
        <f>IF(#REF!="","",MATCH(#REF!,[1]База!#REF!,0))</f>
        <v>#REF!</v>
      </c>
      <c r="J65" t="str">
        <f t="shared" ca="1" si="1"/>
        <v/>
      </c>
      <c r="K65" t="str">
        <f t="shared" ca="1" si="1"/>
        <v/>
      </c>
      <c r="L65" t="str">
        <f t="shared" ca="1" si="1"/>
        <v/>
      </c>
      <c r="M65" t="e">
        <f t="shared" ca="1" si="1"/>
        <v>#REF!</v>
      </c>
    </row>
    <row r="66" spans="6:13" x14ac:dyDescent="0.25">
      <c r="F66" t="str">
        <f>IF(C66="","",MATCH(C66,[1]База!#REF!,0))</f>
        <v/>
      </c>
      <c r="G66" t="str">
        <f>IF(D66="","",MATCH(D66,[1]База!#REF!,0))</f>
        <v/>
      </c>
      <c r="H66" t="str">
        <f>IF(E66="","",MATCH(E66,[1]База!#REF!,0))</f>
        <v/>
      </c>
      <c r="I66" t="e">
        <f>IF(#REF!="","",MATCH(#REF!,[1]База!#REF!,0))</f>
        <v>#REF!</v>
      </c>
      <c r="J66" t="str">
        <f t="shared" ca="1" si="1"/>
        <v/>
      </c>
      <c r="K66" t="str">
        <f t="shared" ca="1" si="1"/>
        <v/>
      </c>
      <c r="L66" t="str">
        <f t="shared" ca="1" si="1"/>
        <v/>
      </c>
      <c r="M66" t="e">
        <f t="shared" ca="1" si="1"/>
        <v>#REF!</v>
      </c>
    </row>
    <row r="67" spans="6:13" x14ac:dyDescent="0.25">
      <c r="F67" t="str">
        <f>IF(C67="","",MATCH(C67,[1]База!#REF!,0))</f>
        <v/>
      </c>
      <c r="G67" t="str">
        <f>IF(D67="","",MATCH(D67,[1]База!#REF!,0))</f>
        <v/>
      </c>
      <c r="H67" t="str">
        <f>IF(E67="","",MATCH(E67,[1]База!#REF!,0))</f>
        <v/>
      </c>
      <c r="I67" t="e">
        <f>IF(#REF!="","",MATCH(#REF!,[1]База!#REF!,0))</f>
        <v>#REF!</v>
      </c>
      <c r="J67" t="str">
        <f t="shared" ca="1" si="1"/>
        <v/>
      </c>
      <c r="K67" t="str">
        <f t="shared" ca="1" si="1"/>
        <v/>
      </c>
      <c r="L67" t="str">
        <f t="shared" ca="1" si="1"/>
        <v/>
      </c>
      <c r="M67" t="e">
        <f t="shared" ca="1" si="1"/>
        <v>#REF!</v>
      </c>
    </row>
    <row r="68" spans="6:13" x14ac:dyDescent="0.25">
      <c r="F68" t="str">
        <f>IF(C68="","",MATCH(C68,[1]База!#REF!,0))</f>
        <v/>
      </c>
      <c r="G68" t="str">
        <f>IF(D68="","",MATCH(D68,[1]База!#REF!,0))</f>
        <v/>
      </c>
      <c r="H68" t="str">
        <f>IF(E68="","",MATCH(E68,[1]База!#REF!,0))</f>
        <v/>
      </c>
      <c r="I68" t="e">
        <f>IF(#REF!="","",MATCH(#REF!,[1]База!#REF!,0))</f>
        <v>#REF!</v>
      </c>
      <c r="J68" t="str">
        <f t="shared" ca="1" si="1"/>
        <v/>
      </c>
      <c r="K68" t="str">
        <f t="shared" ca="1" si="1"/>
        <v/>
      </c>
      <c r="L68" t="str">
        <f t="shared" ca="1" si="1"/>
        <v/>
      </c>
      <c r="M68" t="e">
        <f t="shared" ca="1" si="1"/>
        <v>#REF!</v>
      </c>
    </row>
    <row r="69" spans="6:13" x14ac:dyDescent="0.25">
      <c r="F69" t="str">
        <f>IF(C69="","",MATCH(C69,[1]База!#REF!,0))</f>
        <v/>
      </c>
      <c r="G69" t="str">
        <f>IF(D69="","",MATCH(D69,[1]База!#REF!,0))</f>
        <v/>
      </c>
      <c r="H69" t="str">
        <f>IF(E69="","",MATCH(E69,[1]База!#REF!,0))</f>
        <v/>
      </c>
      <c r="I69" t="e">
        <f>IF(#REF!="","",MATCH(#REF!,[1]База!#REF!,0))</f>
        <v>#REF!</v>
      </c>
      <c r="J69" t="str">
        <f t="shared" ca="1" si="1"/>
        <v/>
      </c>
      <c r="K69" t="str">
        <f t="shared" ca="1" si="1"/>
        <v/>
      </c>
      <c r="L69" t="str">
        <f t="shared" ca="1" si="1"/>
        <v/>
      </c>
      <c r="M69" t="e">
        <f t="shared" ca="1" si="1"/>
        <v>#REF!</v>
      </c>
    </row>
    <row r="70" spans="6:13" x14ac:dyDescent="0.25">
      <c r="F70" t="str">
        <f>IF(C70="","",MATCH(C70,[1]База!#REF!,0))</f>
        <v/>
      </c>
      <c r="G70" t="str">
        <f>IF(D70="","",MATCH(D70,[1]База!#REF!,0))</f>
        <v/>
      </c>
      <c r="H70" t="str">
        <f>IF(E70="","",MATCH(E70,[1]База!#REF!,0))</f>
        <v/>
      </c>
      <c r="I70" t="e">
        <f>IF(#REF!="","",MATCH(#REF!,[1]База!#REF!,0))</f>
        <v>#REF!</v>
      </c>
      <c r="J70" t="str">
        <f t="shared" ca="1" si="1"/>
        <v/>
      </c>
      <c r="K70" t="str">
        <f t="shared" ca="1" si="1"/>
        <v/>
      </c>
      <c r="L70" t="str">
        <f t="shared" ca="1" si="1"/>
        <v/>
      </c>
      <c r="M70" t="e">
        <f t="shared" ca="1" si="1"/>
        <v>#REF!</v>
      </c>
    </row>
    <row r="71" spans="6:13" x14ac:dyDescent="0.25">
      <c r="F71" t="str">
        <f>IF(C71="","",MATCH(C71,[1]База!#REF!,0))</f>
        <v/>
      </c>
      <c r="G71" t="str">
        <f>IF(D71="","",MATCH(D71,[1]База!#REF!,0))</f>
        <v/>
      </c>
      <c r="H71" t="str">
        <f>IF(E71="","",MATCH(E71,[1]База!#REF!,0))</f>
        <v/>
      </c>
      <c r="I71" t="e">
        <f>IF(#REF!="","",MATCH(#REF!,[1]База!#REF!,0))</f>
        <v>#REF!</v>
      </c>
      <c r="J71" t="str">
        <f t="shared" ca="1" si="1"/>
        <v/>
      </c>
      <c r="K71" t="str">
        <f t="shared" ca="1" si="1"/>
        <v/>
      </c>
      <c r="L71" t="str">
        <f t="shared" ca="1" si="1"/>
        <v/>
      </c>
      <c r="M71" t="e">
        <f t="shared" ca="1" si="1"/>
        <v>#REF!</v>
      </c>
    </row>
    <row r="72" spans="6:13" x14ac:dyDescent="0.25">
      <c r="F72" t="str">
        <f>IF(C72="","",MATCH(C72,[1]База!#REF!,0))</f>
        <v/>
      </c>
      <c r="G72" t="str">
        <f>IF(D72="","",MATCH(D72,[1]База!#REF!,0))</f>
        <v/>
      </c>
      <c r="H72" t="str">
        <f>IF(E72="","",MATCH(E72,[1]База!#REF!,0))</f>
        <v/>
      </c>
      <c r="I72" t="e">
        <f>IF(#REF!="","",MATCH(#REF!,[1]База!#REF!,0))</f>
        <v>#REF!</v>
      </c>
      <c r="J72" t="str">
        <f t="shared" ca="1" si="1"/>
        <v/>
      </c>
      <c r="K72" t="str">
        <f t="shared" ca="1" si="1"/>
        <v/>
      </c>
      <c r="L72" t="str">
        <f t="shared" ca="1" si="1"/>
        <v/>
      </c>
      <c r="M72" t="e">
        <f t="shared" ca="1" si="1"/>
        <v>#REF!</v>
      </c>
    </row>
    <row r="73" spans="6:13" x14ac:dyDescent="0.25">
      <c r="F73" t="str">
        <f>IF(C73="","",MATCH(C73,[1]База!#REF!,0))</f>
        <v/>
      </c>
      <c r="G73" t="str">
        <f>IF(D73="","",MATCH(D73,[1]База!#REF!,0))</f>
        <v/>
      </c>
      <c r="H73" t="str">
        <f>IF(E73="","",MATCH(E73,[1]База!#REF!,0))</f>
        <v/>
      </c>
      <c r="I73" t="e">
        <f>IF(#REF!="","",MATCH(#REF!,[1]База!#REF!,0))</f>
        <v>#REF!</v>
      </c>
      <c r="J73" t="str">
        <f t="shared" ca="1" si="1"/>
        <v/>
      </c>
      <c r="K73" t="str">
        <f t="shared" ca="1" si="1"/>
        <v/>
      </c>
      <c r="L73" t="str">
        <f t="shared" ca="1" si="1"/>
        <v/>
      </c>
      <c r="M73" t="e">
        <f t="shared" ca="1" si="1"/>
        <v>#REF!</v>
      </c>
    </row>
    <row r="74" spans="6:13" x14ac:dyDescent="0.25">
      <c r="F74" t="str">
        <f>IF(C74="","",MATCH(C74,[1]База!#REF!,0))</f>
        <v/>
      </c>
      <c r="G74" t="str">
        <f>IF(D74="","",MATCH(D74,[1]База!#REF!,0))</f>
        <v/>
      </c>
      <c r="H74" t="str">
        <f>IF(E74="","",MATCH(E74,[1]База!#REF!,0))</f>
        <v/>
      </c>
      <c r="I74" t="e">
        <f>IF(#REF!="","",MATCH(#REF!,[1]База!#REF!,0))</f>
        <v>#REF!</v>
      </c>
      <c r="J74" t="str">
        <f t="shared" ca="1" si="1"/>
        <v/>
      </c>
      <c r="K74" t="str">
        <f t="shared" ca="1" si="1"/>
        <v/>
      </c>
      <c r="L74" t="str">
        <f t="shared" ca="1" si="1"/>
        <v/>
      </c>
      <c r="M74" t="e">
        <f t="shared" ca="1" si="1"/>
        <v>#REF!</v>
      </c>
    </row>
    <row r="75" spans="6:13" x14ac:dyDescent="0.25">
      <c r="F75" t="str">
        <f>IF(C75="","",MATCH(C75,[1]База!#REF!,0))</f>
        <v/>
      </c>
      <c r="G75" t="str">
        <f>IF(D75="","",MATCH(D75,[1]База!#REF!,0))</f>
        <v/>
      </c>
      <c r="H75" t="str">
        <f>IF(E75="","",MATCH(E75,[1]База!#REF!,0))</f>
        <v/>
      </c>
      <c r="I75" t="e">
        <f>IF(#REF!="","",MATCH(#REF!,[1]База!#REF!,0))</f>
        <v>#REF!</v>
      </c>
      <c r="J75" t="str">
        <f t="shared" ca="1" si="1"/>
        <v/>
      </c>
      <c r="K75" t="str">
        <f t="shared" ca="1" si="1"/>
        <v/>
      </c>
      <c r="L75" t="str">
        <f t="shared" ca="1" si="1"/>
        <v/>
      </c>
      <c r="M75" t="e">
        <f t="shared" ca="1" si="1"/>
        <v>#REF!</v>
      </c>
    </row>
    <row r="76" spans="6:13" x14ac:dyDescent="0.25">
      <c r="F76" t="str">
        <f>IF(C76="","",MATCH(C76,[1]База!#REF!,0))</f>
        <v/>
      </c>
      <c r="G76" t="str">
        <f>IF(D76="","",MATCH(D76,[1]База!#REF!,0))</f>
        <v/>
      </c>
      <c r="H76" t="str">
        <f>IF(E76="","",MATCH(E76,[1]База!#REF!,0))</f>
        <v/>
      </c>
      <c r="I76" t="e">
        <f>IF(#REF!="","",MATCH(#REF!,[1]База!#REF!,0))</f>
        <v>#REF!</v>
      </c>
      <c r="J76" t="str">
        <f t="shared" ca="1" si="1"/>
        <v/>
      </c>
      <c r="K76" t="str">
        <f t="shared" ca="1" si="1"/>
        <v/>
      </c>
      <c r="L76" t="str">
        <f t="shared" ca="1" si="1"/>
        <v/>
      </c>
      <c r="M76" t="e">
        <f t="shared" ca="1" si="1"/>
        <v>#REF!</v>
      </c>
    </row>
    <row r="77" spans="6:13" x14ac:dyDescent="0.25">
      <c r="F77" t="str">
        <f>IF(C77="","",MATCH(C77,[1]База!#REF!,0))</f>
        <v/>
      </c>
      <c r="G77" t="str">
        <f>IF(D77="","",MATCH(D77,[1]База!#REF!,0))</f>
        <v/>
      </c>
      <c r="H77" t="str">
        <f>IF(E77="","",MATCH(E77,[1]База!#REF!,0))</f>
        <v/>
      </c>
      <c r="I77" t="e">
        <f>IF(#REF!="","",MATCH(#REF!,[1]База!#REF!,0))</f>
        <v>#REF!</v>
      </c>
      <c r="J77" t="str">
        <f t="shared" ca="1" si="1"/>
        <v/>
      </c>
      <c r="K77" t="str">
        <f t="shared" ca="1" si="1"/>
        <v/>
      </c>
      <c r="L77" t="str">
        <f t="shared" ca="1" si="1"/>
        <v/>
      </c>
      <c r="M77" t="e">
        <f t="shared" ca="1" si="1"/>
        <v>#REF!</v>
      </c>
    </row>
    <row r="78" spans="6:13" x14ac:dyDescent="0.25">
      <c r="F78" t="str">
        <f>IF(C78="","",MATCH(C78,[1]База!#REF!,0))</f>
        <v/>
      </c>
      <c r="G78" t="str">
        <f>IF(D78="","",MATCH(D78,[1]База!#REF!,0))</f>
        <v/>
      </c>
      <c r="H78" t="str">
        <f>IF(E78="","",MATCH(E78,[1]База!#REF!,0))</f>
        <v/>
      </c>
      <c r="I78" t="e">
        <f>IF(#REF!="","",MATCH(#REF!,[1]База!#REF!,0))</f>
        <v>#REF!</v>
      </c>
      <c r="J78" t="str">
        <f t="shared" ca="1" si="1"/>
        <v/>
      </c>
      <c r="K78" t="str">
        <f t="shared" ca="1" si="1"/>
        <v/>
      </c>
      <c r="L78" t="str">
        <f t="shared" ca="1" si="1"/>
        <v/>
      </c>
      <c r="M78" t="e">
        <f t="shared" ca="1" si="1"/>
        <v>#REF!</v>
      </c>
    </row>
    <row r="79" spans="6:13" x14ac:dyDescent="0.25">
      <c r="F79" t="str">
        <f>IF(C79="","",MATCH(C79,[1]База!#REF!,0))</f>
        <v/>
      </c>
      <c r="G79" t="str">
        <f>IF(D79="","",MATCH(D79,[1]База!#REF!,0))</f>
        <v/>
      </c>
      <c r="H79" t="str">
        <f>IF(E79="","",MATCH(E79,[1]База!#REF!,0))</f>
        <v/>
      </c>
      <c r="I79" t="e">
        <f>IF(#REF!="","",MATCH(#REF!,[1]База!#REF!,0))</f>
        <v>#REF!</v>
      </c>
      <c r="J79" t="str">
        <f t="shared" ca="1" si="1"/>
        <v/>
      </c>
      <c r="K79" t="str">
        <f t="shared" ca="1" si="1"/>
        <v/>
      </c>
      <c r="L79" t="str">
        <f t="shared" ca="1" si="1"/>
        <v/>
      </c>
      <c r="M79" t="e">
        <f t="shared" ca="1" si="1"/>
        <v>#REF!</v>
      </c>
    </row>
    <row r="80" spans="6:13" x14ac:dyDescent="0.25">
      <c r="F80" t="str">
        <f>IF(C80="","",MATCH(C80,[1]База!#REF!,0))</f>
        <v/>
      </c>
      <c r="G80" t="str">
        <f>IF(D80="","",MATCH(D80,[1]База!#REF!,0))</f>
        <v/>
      </c>
      <c r="H80" t="str">
        <f>IF(E80="","",MATCH(E80,[1]База!#REF!,0))</f>
        <v/>
      </c>
      <c r="I80" t="e">
        <f>IF(#REF!="","",MATCH(#REF!,[1]База!#REF!,0))</f>
        <v>#REF!</v>
      </c>
      <c r="J80" t="str">
        <f t="shared" ca="1" si="1"/>
        <v/>
      </c>
      <c r="K80" t="str">
        <f t="shared" ca="1" si="1"/>
        <v/>
      </c>
      <c r="L80" t="str">
        <f t="shared" ca="1" si="1"/>
        <v/>
      </c>
      <c r="M80" t="e">
        <f t="shared" ca="1" si="1"/>
        <v>#REF!</v>
      </c>
    </row>
    <row r="81" spans="6:13" x14ac:dyDescent="0.25">
      <c r="F81" t="str">
        <f>IF(C81="","",MATCH(C81,[1]База!#REF!,0))</f>
        <v/>
      </c>
      <c r="G81" t="str">
        <f>IF(D81="","",MATCH(D81,[1]База!#REF!,0))</f>
        <v/>
      </c>
      <c r="H81" t="str">
        <f>IF(E81="","",MATCH(E81,[1]База!#REF!,0))</f>
        <v/>
      </c>
      <c r="I81" t="e">
        <f>IF(#REF!="","",MATCH(#REF!,[1]База!#REF!,0))</f>
        <v>#REF!</v>
      </c>
      <c r="J81" t="str">
        <f t="shared" ca="1" si="1"/>
        <v/>
      </c>
      <c r="K81" t="str">
        <f t="shared" ca="1" si="1"/>
        <v/>
      </c>
      <c r="L81" t="str">
        <f t="shared" ca="1" si="1"/>
        <v/>
      </c>
      <c r="M81" t="e">
        <f t="shared" ca="1" si="1"/>
        <v>#REF!</v>
      </c>
    </row>
    <row r="82" spans="6:13" x14ac:dyDescent="0.25">
      <c r="F82" t="str">
        <f>IF(C82="","",MATCH(C82,[1]База!#REF!,0))</f>
        <v/>
      </c>
      <c r="G82" t="str">
        <f>IF(D82="","",MATCH(D82,[1]База!#REF!,0))</f>
        <v/>
      </c>
      <c r="H82" t="str">
        <f>IF(E82="","",MATCH(E82,[1]База!#REF!,0))</f>
        <v/>
      </c>
      <c r="I82" t="e">
        <f>IF(#REF!="","",MATCH(#REF!,[1]База!#REF!,0))</f>
        <v>#REF!</v>
      </c>
      <c r="J82" t="str">
        <f t="shared" ca="1" si="1"/>
        <v/>
      </c>
      <c r="K82" t="str">
        <f t="shared" ca="1" si="1"/>
        <v/>
      </c>
      <c r="L82" t="str">
        <f t="shared" ca="1" si="1"/>
        <v/>
      </c>
      <c r="M82" t="e">
        <f t="shared" ca="1" si="1"/>
        <v>#REF!</v>
      </c>
    </row>
    <row r="83" spans="6:13" x14ac:dyDescent="0.25">
      <c r="F83" t="str">
        <f>IF(C83="","",MATCH(C83,[1]База!#REF!,0))</f>
        <v/>
      </c>
      <c r="G83" t="str">
        <f>IF(D83="","",MATCH(D83,[1]База!#REF!,0))</f>
        <v/>
      </c>
      <c r="H83" t="str">
        <f>IF(E83="","",MATCH(E83,[1]База!#REF!,0))</f>
        <v/>
      </c>
      <c r="I83" t="e">
        <f>IF(#REF!="","",MATCH(#REF!,[1]База!#REF!,0))</f>
        <v>#REF!</v>
      </c>
      <c r="J83" t="str">
        <f t="shared" ca="1" si="1"/>
        <v/>
      </c>
      <c r="K83" t="str">
        <f t="shared" ca="1" si="1"/>
        <v/>
      </c>
      <c r="L83" t="str">
        <f t="shared" ca="1" si="1"/>
        <v/>
      </c>
      <c r="M83" t="e">
        <f t="shared" ca="1" si="1"/>
        <v>#REF!</v>
      </c>
    </row>
    <row r="84" spans="6:13" x14ac:dyDescent="0.25">
      <c r="F84" t="str">
        <f>IF(C84="","",MATCH(C84,[1]База!#REF!,0))</f>
        <v/>
      </c>
      <c r="G84" t="str">
        <f>IF(D84="","",MATCH(D84,[1]База!#REF!,0))</f>
        <v/>
      </c>
      <c r="H84" t="str">
        <f>IF(E84="","",MATCH(E84,[1]База!#REF!,0))</f>
        <v/>
      </c>
      <c r="I84" t="e">
        <f>IF(#REF!="","",MATCH(#REF!,[1]База!#REF!,0))</f>
        <v>#REF!</v>
      </c>
      <c r="J84" t="str">
        <f t="shared" ca="1" si="1"/>
        <v/>
      </c>
      <c r="K84" t="str">
        <f t="shared" ca="1" si="1"/>
        <v/>
      </c>
      <c r="L84" t="str">
        <f t="shared" ca="1" si="1"/>
        <v/>
      </c>
      <c r="M84" t="e">
        <f t="shared" ca="1" si="1"/>
        <v>#REF!</v>
      </c>
    </row>
    <row r="85" spans="6:13" x14ac:dyDescent="0.25">
      <c r="F85" t="str">
        <f>IF(C85="","",MATCH(C85,[1]База!#REF!,0))</f>
        <v/>
      </c>
      <c r="G85" t="str">
        <f>IF(D85="","",MATCH(D85,[1]База!#REF!,0))</f>
        <v/>
      </c>
      <c r="H85" t="str">
        <f>IF(E85="","",MATCH(E85,[1]База!#REF!,0))</f>
        <v/>
      </c>
      <c r="I85" t="e">
        <f>IF(#REF!="","",MATCH(#REF!,[1]База!#REF!,0))</f>
        <v>#REF!</v>
      </c>
      <c r="J85" t="str">
        <f t="shared" ca="1" si="1"/>
        <v/>
      </c>
      <c r="K85" t="str">
        <f t="shared" ca="1" si="1"/>
        <v/>
      </c>
      <c r="L85" t="str">
        <f t="shared" ca="1" si="1"/>
        <v/>
      </c>
      <c r="M85" t="e">
        <f t="shared" ca="1" si="1"/>
        <v>#REF!</v>
      </c>
    </row>
    <row r="86" spans="6:13" x14ac:dyDescent="0.25">
      <c r="F86" t="str">
        <f>IF(C86="","",MATCH(C86,[1]База!#REF!,0))</f>
        <v/>
      </c>
      <c r="G86" t="str">
        <f>IF(D86="","",MATCH(D86,[1]База!#REF!,0))</f>
        <v/>
      </c>
      <c r="H86" t="str">
        <f>IF(E86="","",MATCH(E86,[1]База!#REF!,0))</f>
        <v/>
      </c>
      <c r="I86" t="e">
        <f>IF(#REF!="","",MATCH(#REF!,[1]База!#REF!,0))</f>
        <v>#REF!</v>
      </c>
      <c r="J86" t="str">
        <f t="shared" ca="1" si="1"/>
        <v/>
      </c>
      <c r="K86" t="str">
        <f t="shared" ca="1" si="1"/>
        <v/>
      </c>
      <c r="L86" t="str">
        <f t="shared" ca="1" si="1"/>
        <v/>
      </c>
      <c r="M86" t="e">
        <f t="shared" ca="1" si="1"/>
        <v>#REF!</v>
      </c>
    </row>
    <row r="87" spans="6:13" x14ac:dyDescent="0.25">
      <c r="F87" t="str">
        <f>IF(C87="","",MATCH(C87,[1]База!#REF!,0))</f>
        <v/>
      </c>
      <c r="G87" t="str">
        <f>IF(D87="","",MATCH(D87,[1]База!#REF!,0))</f>
        <v/>
      </c>
      <c r="H87" t="str">
        <f>IF(E87="","",MATCH(E87,[1]База!#REF!,0))</f>
        <v/>
      </c>
      <c r="I87" t="e">
        <f>IF(#REF!="","",MATCH(#REF!,[1]База!#REF!,0))</f>
        <v>#REF!</v>
      </c>
      <c r="J87" t="str">
        <f t="shared" ca="1" si="1"/>
        <v/>
      </c>
      <c r="K87" t="str">
        <f t="shared" ca="1" si="1"/>
        <v/>
      </c>
      <c r="L87" t="str">
        <f t="shared" ca="1" si="1"/>
        <v/>
      </c>
      <c r="M87" t="e">
        <f t="shared" ca="1" si="1"/>
        <v>#REF!</v>
      </c>
    </row>
    <row r="88" spans="6:13" x14ac:dyDescent="0.25">
      <c r="F88" t="str">
        <f>IF(C88="","",MATCH(C88,[1]База!#REF!,0))</f>
        <v/>
      </c>
      <c r="G88" t="str">
        <f>IF(D88="","",MATCH(D88,[1]База!#REF!,0))</f>
        <v/>
      </c>
      <c r="H88" t="str">
        <f>IF(E88="","",MATCH(E88,[1]База!#REF!,0))</f>
        <v/>
      </c>
      <c r="I88" t="e">
        <f>IF(#REF!="","",MATCH(#REF!,[1]База!#REF!,0))</f>
        <v>#REF!</v>
      </c>
      <c r="J88" t="str">
        <f t="shared" ca="1" si="1"/>
        <v/>
      </c>
      <c r="K88" t="str">
        <f t="shared" ca="1" si="1"/>
        <v/>
      </c>
      <c r="L88" t="str">
        <f t="shared" ca="1" si="1"/>
        <v/>
      </c>
      <c r="M88" t="e">
        <f t="shared" ca="1" si="1"/>
        <v>#REF!</v>
      </c>
    </row>
    <row r="89" spans="6:13" x14ac:dyDescent="0.25">
      <c r="F89" t="str">
        <f>IF(C89="","",MATCH(C89,[1]База!#REF!,0))</f>
        <v/>
      </c>
      <c r="G89" t="str">
        <f>IF(D89="","",MATCH(D89,[1]База!#REF!,0))</f>
        <v/>
      </c>
      <c r="H89" t="str">
        <f>IF(E89="","",MATCH(E89,[1]База!#REF!,0))</f>
        <v/>
      </c>
      <c r="I89" t="e">
        <f>IF(#REF!="","",MATCH(#REF!,[1]База!#REF!,0))</f>
        <v>#REF!</v>
      </c>
      <c r="J89" t="str">
        <f t="shared" ca="1" si="1"/>
        <v/>
      </c>
      <c r="K89" t="str">
        <f t="shared" ca="1" si="1"/>
        <v/>
      </c>
      <c r="L89" t="str">
        <f t="shared" ca="1" si="1"/>
        <v/>
      </c>
      <c r="M89" t="e">
        <f t="shared" ca="1" si="1"/>
        <v>#REF!</v>
      </c>
    </row>
    <row r="90" spans="6:13" x14ac:dyDescent="0.25">
      <c r="F90" t="str">
        <f>IF(C90="","",MATCH(C90,[1]База!#REF!,0))</f>
        <v/>
      </c>
      <c r="G90" t="str">
        <f>IF(D90="","",MATCH(D90,[1]База!#REF!,0))</f>
        <v/>
      </c>
      <c r="H90" t="str">
        <f>IF(E90="","",MATCH(E90,[1]База!#REF!,0))</f>
        <v/>
      </c>
      <c r="I90" t="e">
        <f>IF(#REF!="","",MATCH(#REF!,[1]База!#REF!,0))</f>
        <v>#REF!</v>
      </c>
      <c r="J90" t="str">
        <f t="shared" ca="1" si="1"/>
        <v/>
      </c>
      <c r="K90" t="str">
        <f t="shared" ca="1" si="1"/>
        <v/>
      </c>
      <c r="L90" t="str">
        <f t="shared" ca="1" si="1"/>
        <v/>
      </c>
      <c r="M90" t="e">
        <f t="shared" ca="1" si="1"/>
        <v>#REF!</v>
      </c>
    </row>
    <row r="91" spans="6:13" x14ac:dyDescent="0.25">
      <c r="F91" t="str">
        <f>IF(C91="","",MATCH(C91,[1]База!#REF!,0))</f>
        <v/>
      </c>
      <c r="G91" t="str">
        <f>IF(D91="","",MATCH(D91,[1]База!#REF!,0))</f>
        <v/>
      </c>
      <c r="H91" t="str">
        <f>IF(E91="","",MATCH(E91,[1]База!#REF!,0))</f>
        <v/>
      </c>
      <c r="I91" t="e">
        <f>IF(#REF!="","",MATCH(#REF!,[1]База!#REF!,0))</f>
        <v>#REF!</v>
      </c>
      <c r="J91" t="str">
        <f t="shared" ca="1" si="1"/>
        <v/>
      </c>
      <c r="K91" t="str">
        <f t="shared" ca="1" si="1"/>
        <v/>
      </c>
      <c r="L91" t="str">
        <f t="shared" ca="1" si="1"/>
        <v/>
      </c>
      <c r="M91" t="e">
        <f t="shared" ca="1" si="1"/>
        <v>#REF!</v>
      </c>
    </row>
    <row r="92" spans="6:13" x14ac:dyDescent="0.25">
      <c r="F92" t="str">
        <f>IF(C92="","",MATCH(C92,[1]База!#REF!,0))</f>
        <v/>
      </c>
      <c r="G92" t="str">
        <f>IF(D92="","",MATCH(D92,[1]База!#REF!,0))</f>
        <v/>
      </c>
      <c r="H92" t="str">
        <f>IF(E92="","",MATCH(E92,[1]База!#REF!,0))</f>
        <v/>
      </c>
      <c r="I92" t="e">
        <f>IF(#REF!="","",MATCH(#REF!,[1]База!#REF!,0))</f>
        <v>#REF!</v>
      </c>
      <c r="J92" t="str">
        <f t="shared" ca="1" si="1"/>
        <v/>
      </c>
      <c r="K92" t="str">
        <f t="shared" ca="1" si="1"/>
        <v/>
      </c>
      <c r="L92" t="str">
        <f t="shared" ca="1" si="1"/>
        <v/>
      </c>
      <c r="M92" t="e">
        <f t="shared" ca="1" si="1"/>
        <v>#REF!</v>
      </c>
    </row>
    <row r="93" spans="6:13" x14ac:dyDescent="0.25">
      <c r="F93" t="str">
        <f>IF(C93="","",MATCH(C93,[1]База!#REF!,0))</f>
        <v/>
      </c>
      <c r="G93" t="str">
        <f>IF(D93="","",MATCH(D93,[1]База!#REF!,0))</f>
        <v/>
      </c>
      <c r="H93" t="str">
        <f>IF(E93="","",MATCH(E93,[1]База!#REF!,0))</f>
        <v/>
      </c>
      <c r="I93" t="e">
        <f>IF(#REF!="","",MATCH(#REF!,[1]База!#REF!,0))</f>
        <v>#REF!</v>
      </c>
      <c r="J93" t="str">
        <f t="shared" ca="1" si="1"/>
        <v/>
      </c>
      <c r="K93" t="str">
        <f t="shared" ca="1" si="1"/>
        <v/>
      </c>
      <c r="L93" t="str">
        <f t="shared" ca="1" si="1"/>
        <v/>
      </c>
      <c r="M93" t="e">
        <f t="shared" ca="1" si="1"/>
        <v>#REF!</v>
      </c>
    </row>
    <row r="94" spans="6:13" x14ac:dyDescent="0.25">
      <c r="F94" t="str">
        <f>IF(C94="","",MATCH(C94,[1]База!#REF!,0))</f>
        <v/>
      </c>
      <c r="G94" t="str">
        <f>IF(D94="","",MATCH(D94,[1]База!#REF!,0))</f>
        <v/>
      </c>
      <c r="H94" t="str">
        <f>IF(E94="","",MATCH(E94,[1]База!#REF!,0))</f>
        <v/>
      </c>
      <c r="I94" t="e">
        <f>IF(#REF!="","",MATCH(#REF!,[1]База!#REF!,0))</f>
        <v>#REF!</v>
      </c>
      <c r="J94" t="str">
        <f t="shared" ca="1" si="1"/>
        <v/>
      </c>
      <c r="K94" t="str">
        <f t="shared" ca="1" si="1"/>
        <v/>
      </c>
      <c r="L94" t="str">
        <f t="shared" ca="1" si="1"/>
        <v/>
      </c>
      <c r="M94" t="e">
        <f t="shared" ca="1" si="1"/>
        <v>#REF!</v>
      </c>
    </row>
    <row r="95" spans="6:13" x14ac:dyDescent="0.25">
      <c r="F95" t="str">
        <f>IF(C95="","",MATCH(C95,[1]База!#REF!,0))</f>
        <v/>
      </c>
      <c r="G95" t="str">
        <f>IF(D95="","",MATCH(D95,[1]База!#REF!,0))</f>
        <v/>
      </c>
      <c r="H95" t="str">
        <f>IF(E95="","",MATCH(E95,[1]База!#REF!,0))</f>
        <v/>
      </c>
      <c r="I95" t="e">
        <f>IF(#REF!="","",MATCH(#REF!,[1]База!#REF!,0))</f>
        <v>#REF!</v>
      </c>
      <c r="J95" t="str">
        <f t="shared" ca="1" si="1"/>
        <v/>
      </c>
      <c r="K95" t="str">
        <f t="shared" ca="1" si="1"/>
        <v/>
      </c>
      <c r="L95" t="str">
        <f t="shared" ca="1" si="1"/>
        <v/>
      </c>
      <c r="M95" t="e">
        <f t="shared" ca="1" si="1"/>
        <v>#REF!</v>
      </c>
    </row>
    <row r="96" spans="6:13" x14ac:dyDescent="0.25">
      <c r="F96" t="str">
        <f>IF(C96="","",MATCH(C96,[1]База!#REF!,0))</f>
        <v/>
      </c>
      <c r="G96" t="str">
        <f>IF(D96="","",MATCH(D96,[1]База!#REF!,0))</f>
        <v/>
      </c>
      <c r="H96" t="str">
        <f>IF(E96="","",MATCH(E96,[1]База!#REF!,0))</f>
        <v/>
      </c>
      <c r="I96" t="e">
        <f>IF(#REF!="","",MATCH(#REF!,[1]База!#REF!,0))</f>
        <v>#REF!</v>
      </c>
      <c r="J96" t="str">
        <f t="shared" ca="1" si="1"/>
        <v/>
      </c>
      <c r="K96" t="str">
        <f t="shared" ca="1" si="1"/>
        <v/>
      </c>
      <c r="L96" t="str">
        <f t="shared" ca="1" si="1"/>
        <v/>
      </c>
      <c r="M96" t="e">
        <f t="shared" ca="1" si="1"/>
        <v>#REF!</v>
      </c>
    </row>
    <row r="97" spans="6:13" x14ac:dyDescent="0.25">
      <c r="F97" t="str">
        <f>IF(C97="","",MATCH(C97,[1]База!#REF!,0))</f>
        <v/>
      </c>
      <c r="G97" t="str">
        <f>IF(D97="","",MATCH(D97,[1]База!#REF!,0))</f>
        <v/>
      </c>
      <c r="H97" t="str">
        <f>IF(E97="","",MATCH(E97,[1]База!#REF!,0))</f>
        <v/>
      </c>
      <c r="I97" t="e">
        <f>IF(#REF!="","",MATCH(#REF!,[1]База!#REF!,0))</f>
        <v>#REF!</v>
      </c>
      <c r="J97" t="str">
        <f t="shared" ca="1" si="1"/>
        <v/>
      </c>
      <c r="K97" t="str">
        <f t="shared" ca="1" si="1"/>
        <v/>
      </c>
      <c r="L97" t="str">
        <f t="shared" ca="1" si="1"/>
        <v/>
      </c>
      <c r="M97" t="e">
        <f t="shared" ca="1" si="1"/>
        <v>#REF!</v>
      </c>
    </row>
    <row r="98" spans="6:13" x14ac:dyDescent="0.25">
      <c r="F98" t="str">
        <f>IF(C98="","",MATCH(C98,[1]База!#REF!,0))</f>
        <v/>
      </c>
      <c r="G98" t="str">
        <f>IF(D98="","",MATCH(D98,[1]База!#REF!,0))</f>
        <v/>
      </c>
      <c r="H98" t="str">
        <f>IF(E98="","",MATCH(E98,[1]База!#REF!,0))</f>
        <v/>
      </c>
      <c r="I98" t="e">
        <f>IF(#REF!="","",MATCH(#REF!,[1]База!#REF!,0))</f>
        <v>#REF!</v>
      </c>
      <c r="J98" t="str">
        <f t="shared" ca="1" si="1"/>
        <v/>
      </c>
      <c r="K98" t="str">
        <f t="shared" ca="1" si="1"/>
        <v/>
      </c>
      <c r="L98" t="str">
        <f t="shared" ca="1" si="1"/>
        <v/>
      </c>
      <c r="M98" t="e">
        <f t="shared" ca="1" si="1"/>
        <v>#REF!</v>
      </c>
    </row>
    <row r="99" spans="6:13" x14ac:dyDescent="0.25">
      <c r="F99" t="str">
        <f>IF(C99="","",MATCH(C99,[1]База!#REF!,0))</f>
        <v/>
      </c>
      <c r="G99" t="str">
        <f>IF(D99="","",MATCH(D99,[1]База!#REF!,0))</f>
        <v/>
      </c>
      <c r="H99" t="str">
        <f>IF(E99="","",MATCH(E99,[1]База!#REF!,0))</f>
        <v/>
      </c>
      <c r="I99" t="e">
        <f>IF(#REF!="","",MATCH(#REF!,[1]База!#REF!,0))</f>
        <v>#REF!</v>
      </c>
      <c r="J99" t="str">
        <f t="shared" ca="1" si="1"/>
        <v/>
      </c>
      <c r="K99" t="str">
        <f t="shared" ca="1" si="1"/>
        <v/>
      </c>
      <c r="L99" t="str">
        <f t="shared" ca="1" si="1"/>
        <v/>
      </c>
      <c r="M99" t="e">
        <f t="shared" ca="1" si="1"/>
        <v>#REF!</v>
      </c>
    </row>
    <row r="100" spans="6:13" x14ac:dyDescent="0.25">
      <c r="F100" t="str">
        <f>IF(C100="","",MATCH(C100,[1]База!#REF!,0))</f>
        <v/>
      </c>
      <c r="G100" t="str">
        <f>IF(D100="","",MATCH(D100,[1]База!#REF!,0))</f>
        <v/>
      </c>
      <c r="H100" t="str">
        <f>IF(E100="","",MATCH(E100,[1]База!#REF!,0))</f>
        <v/>
      </c>
      <c r="I100" t="e">
        <f>IF(#REF!="","",MATCH(#REF!,[1]База!#REF!,0))</f>
        <v>#REF!</v>
      </c>
      <c r="J100" t="str">
        <f t="shared" ca="1" si="1"/>
        <v/>
      </c>
      <c r="K100" t="str">
        <f t="shared" ca="1" si="1"/>
        <v/>
      </c>
      <c r="L100" t="str">
        <f t="shared" ca="1" si="1"/>
        <v/>
      </c>
      <c r="M100" t="e">
        <f t="shared" ca="1" si="1"/>
        <v>#REF!</v>
      </c>
    </row>
    <row r="101" spans="6:13" x14ac:dyDescent="0.25">
      <c r="F101" t="str">
        <f>IF(C101="","",MATCH(C101,[1]База!#REF!,0))</f>
        <v/>
      </c>
      <c r="G101" t="str">
        <f>IF(D101="","",MATCH(D101,[1]База!#REF!,0))</f>
        <v/>
      </c>
      <c r="H101" t="str">
        <f>IF(E101="","",MATCH(E101,[1]База!#REF!,0))</f>
        <v/>
      </c>
      <c r="I101" t="e">
        <f>IF(#REF!="","",MATCH(#REF!,[1]База!#REF!,0))</f>
        <v>#REF!</v>
      </c>
      <c r="J101" t="str">
        <f t="shared" ca="1" si="1"/>
        <v/>
      </c>
      <c r="K101" t="str">
        <f t="shared" ca="1" si="1"/>
        <v/>
      </c>
      <c r="L101" t="str">
        <f t="shared" ca="1" si="1"/>
        <v/>
      </c>
      <c r="M101" t="e">
        <f t="shared" ca="1" si="1"/>
        <v>#REF!</v>
      </c>
    </row>
    <row r="102" spans="6:13" x14ac:dyDescent="0.25">
      <c r="F102" t="str">
        <f>IF(C102="","",MATCH(C102,[1]База!#REF!,0))</f>
        <v/>
      </c>
      <c r="G102" t="str">
        <f>IF(D102="","",MATCH(D102,[1]База!#REF!,0))</f>
        <v/>
      </c>
      <c r="H102" t="str">
        <f>IF(E102="","",MATCH(E102,[1]База!#REF!,0))</f>
        <v/>
      </c>
      <c r="I102" t="e">
        <f>IF(#REF!="","",MATCH(#REF!,[1]База!#REF!,0))</f>
        <v>#REF!</v>
      </c>
      <c r="J102" t="str">
        <f t="shared" ca="1" si="1"/>
        <v/>
      </c>
      <c r="K102" t="str">
        <f t="shared" ca="1" si="1"/>
        <v/>
      </c>
      <c r="L102" t="str">
        <f t="shared" ca="1" si="1"/>
        <v/>
      </c>
      <c r="M102" t="e">
        <f t="shared" ca="1" si="1"/>
        <v>#REF!</v>
      </c>
    </row>
    <row r="103" spans="6:13" x14ac:dyDescent="0.25">
      <c r="F103" t="str">
        <f>IF(C103="","",MATCH(C103,[1]База!#REF!,0))</f>
        <v/>
      </c>
      <c r="G103" t="str">
        <f>IF(D103="","",MATCH(D103,[1]База!#REF!,0))</f>
        <v/>
      </c>
      <c r="H103" t="str">
        <f>IF(E103="","",MATCH(E103,[1]База!#REF!,0))</f>
        <v/>
      </c>
      <c r="I103" t="e">
        <f>IF(#REF!="","",MATCH(#REF!,[1]База!#REF!,0))</f>
        <v>#REF!</v>
      </c>
      <c r="J103" t="str">
        <f t="shared" ca="1" si="1"/>
        <v/>
      </c>
      <c r="K103" t="str">
        <f t="shared" ca="1" si="1"/>
        <v/>
      </c>
      <c r="L103" t="str">
        <f t="shared" ca="1" si="1"/>
        <v/>
      </c>
      <c r="M103" t="e">
        <f t="shared" ca="1" si="1"/>
        <v>#REF!</v>
      </c>
    </row>
    <row r="104" spans="6:13" x14ac:dyDescent="0.25">
      <c r="F104" t="str">
        <f>IF(C104="","",MATCH(C104,[1]База!#REF!,0))</f>
        <v/>
      </c>
      <c r="G104" t="str">
        <f>IF(D104="","",MATCH(D104,[1]База!#REF!,0))</f>
        <v/>
      </c>
      <c r="H104" t="str">
        <f>IF(E104="","",MATCH(E104,[1]База!#REF!,0))</f>
        <v/>
      </c>
      <c r="I104" t="e">
        <f>IF(#REF!="","",MATCH(#REF!,[1]База!#REF!,0))</f>
        <v>#REF!</v>
      </c>
      <c r="J104" t="str">
        <f t="shared" ca="1" si="1"/>
        <v/>
      </c>
      <c r="K104" t="str">
        <f t="shared" ca="1" si="1"/>
        <v/>
      </c>
      <c r="L104" t="str">
        <f t="shared" ca="1" si="1"/>
        <v/>
      </c>
      <c r="M104" t="e">
        <f t="shared" ca="1" si="1"/>
        <v>#REF!</v>
      </c>
    </row>
    <row r="105" spans="6:13" x14ac:dyDescent="0.25">
      <c r="F105" t="str">
        <f>IF(C105="","",MATCH(C105,[1]База!#REF!,0))</f>
        <v/>
      </c>
      <c r="G105" t="str">
        <f>IF(D105="","",MATCH(D105,[1]База!#REF!,0))</f>
        <v/>
      </c>
      <c r="H105" t="str">
        <f>IF(E105="","",MATCH(E105,[1]База!#REF!,0))</f>
        <v/>
      </c>
      <c r="I105" t="e">
        <f>IF(#REF!="","",MATCH(#REF!,[1]База!#REF!,0))</f>
        <v>#REF!</v>
      </c>
      <c r="J105" t="str">
        <f t="shared" ca="1" si="1"/>
        <v/>
      </c>
      <c r="K105" t="str">
        <f t="shared" ca="1" si="1"/>
        <v/>
      </c>
      <c r="L105" t="str">
        <f t="shared" ca="1" si="1"/>
        <v/>
      </c>
      <c r="M105" t="e">
        <f t="shared" ca="1" si="1"/>
        <v>#REF!</v>
      </c>
    </row>
    <row r="106" spans="6:13" x14ac:dyDescent="0.25">
      <c r="F106" t="str">
        <f>IF(C106="","",MATCH(C106,[1]База!#REF!,0))</f>
        <v/>
      </c>
      <c r="G106" t="str">
        <f>IF(D106="","",MATCH(D106,[1]База!#REF!,0))</f>
        <v/>
      </c>
      <c r="H106" t="str">
        <f>IF(E106="","",MATCH(E106,[1]База!#REF!,0))</f>
        <v/>
      </c>
      <c r="I106" t="e">
        <f>IF(#REF!="","",MATCH(#REF!,[1]База!#REF!,0))</f>
        <v>#REF!</v>
      </c>
      <c r="J106" t="str">
        <f t="shared" ca="1" si="1"/>
        <v/>
      </c>
      <c r="K106" t="str">
        <f t="shared" ca="1" si="1"/>
        <v/>
      </c>
      <c r="L106" t="str">
        <f t="shared" ca="1" si="1"/>
        <v/>
      </c>
      <c r="M106" t="e">
        <f t="shared" ca="1" si="1"/>
        <v>#REF!</v>
      </c>
    </row>
    <row r="107" spans="6:13" x14ac:dyDescent="0.25">
      <c r="F107" t="str">
        <f>IF(C107="","",MATCH(C107,[1]База!#REF!,0))</f>
        <v/>
      </c>
      <c r="G107" t="str">
        <f>IF(D107="","",MATCH(D107,[1]База!#REF!,0))</f>
        <v/>
      </c>
      <c r="H107" t="str">
        <f>IF(E107="","",MATCH(E107,[1]База!#REF!,0))</f>
        <v/>
      </c>
      <c r="I107" t="e">
        <f>IF(#REF!="","",MATCH(#REF!,[1]База!#REF!,0))</f>
        <v>#REF!</v>
      </c>
      <c r="J107" t="str">
        <f t="shared" ca="1" si="1"/>
        <v/>
      </c>
      <c r="K107" t="str">
        <f t="shared" ca="1" si="1"/>
        <v/>
      </c>
      <c r="L107" t="str">
        <f t="shared" ca="1" si="1"/>
        <v/>
      </c>
      <c r="M107" t="e">
        <f t="shared" ca="1" si="1"/>
        <v>#REF!</v>
      </c>
    </row>
    <row r="108" spans="6:13" x14ac:dyDescent="0.25">
      <c r="F108" t="str">
        <f>IF(C108="","",MATCH(C108,[1]База!#REF!,0))</f>
        <v/>
      </c>
      <c r="G108" t="str">
        <f>IF(D108="","",MATCH(D108,[1]База!#REF!,0))</f>
        <v/>
      </c>
      <c r="H108" t="str">
        <f>IF(E108="","",MATCH(E108,[1]База!#REF!,0))</f>
        <v/>
      </c>
      <c r="I108" t="e">
        <f>IF(#REF!="","",MATCH(#REF!,[1]База!#REF!,0))</f>
        <v>#REF!</v>
      </c>
      <c r="J108" t="str">
        <f t="shared" ca="1" si="1"/>
        <v/>
      </c>
      <c r="K108" t="str">
        <f t="shared" ca="1" si="1"/>
        <v/>
      </c>
      <c r="L108" t="str">
        <f t="shared" ca="1" si="1"/>
        <v/>
      </c>
      <c r="M108" t="e">
        <f t="shared" ca="1" si="1"/>
        <v>#REF!</v>
      </c>
    </row>
    <row r="109" spans="6:13" x14ac:dyDescent="0.25">
      <c r="F109" t="str">
        <f>IF(C109="","",MATCH(C109,[1]База!#REF!,0))</f>
        <v/>
      </c>
      <c r="G109" t="str">
        <f>IF(D109="","",MATCH(D109,[1]База!#REF!,0))</f>
        <v/>
      </c>
      <c r="H109" t="str">
        <f>IF(E109="","",MATCH(E109,[1]База!#REF!,0))</f>
        <v/>
      </c>
      <c r="I109" t="e">
        <f>IF(#REF!="","",MATCH(#REF!,[1]База!#REF!,0))</f>
        <v>#REF!</v>
      </c>
      <c r="J109" t="str">
        <f t="shared" ca="1" si="1"/>
        <v/>
      </c>
      <c r="K109" t="str">
        <f t="shared" ca="1" si="1"/>
        <v/>
      </c>
      <c r="L109" t="str">
        <f t="shared" ca="1" si="1"/>
        <v/>
      </c>
      <c r="M109" t="e">
        <f t="shared" ca="1" si="1"/>
        <v>#REF!</v>
      </c>
    </row>
    <row r="110" spans="6:13" x14ac:dyDescent="0.25">
      <c r="F110" t="str">
        <f>IF(C110="","",MATCH(C110,[1]База!#REF!,0))</f>
        <v/>
      </c>
      <c r="G110" t="str">
        <f>IF(D110="","",MATCH(D110,[1]База!#REF!,0))</f>
        <v/>
      </c>
      <c r="H110" t="str">
        <f>IF(E110="","",MATCH(E110,[1]База!#REF!,0))</f>
        <v/>
      </c>
      <c r="I110" t="e">
        <f>IF(#REF!="","",MATCH(#REF!,[1]База!#REF!,0))</f>
        <v>#REF!</v>
      </c>
      <c r="J110" t="str">
        <f t="shared" ca="1" si="1"/>
        <v/>
      </c>
      <c r="K110" t="str">
        <f t="shared" ca="1" si="1"/>
        <v/>
      </c>
      <c r="L110" t="str">
        <f t="shared" ca="1" si="1"/>
        <v/>
      </c>
      <c r="M110" t="e">
        <f t="shared" ca="1" si="1"/>
        <v>#REF!</v>
      </c>
    </row>
    <row r="111" spans="6:13" x14ac:dyDescent="0.25">
      <c r="F111" t="str">
        <f>IF(C111="","",MATCH(C111,[1]База!#REF!,0))</f>
        <v/>
      </c>
      <c r="G111" t="str">
        <f>IF(D111="","",MATCH(D111,[1]База!#REF!,0))</f>
        <v/>
      </c>
      <c r="H111" t="str">
        <f>IF(E111="","",MATCH(E111,[1]База!#REF!,0))</f>
        <v/>
      </c>
      <c r="I111" t="e">
        <f>IF(#REF!="","",MATCH(#REF!,[1]База!#REF!,0))</f>
        <v>#REF!</v>
      </c>
      <c r="J111" t="str">
        <f t="shared" ca="1" si="1"/>
        <v/>
      </c>
      <c r="K111" t="str">
        <f t="shared" ca="1" si="1"/>
        <v/>
      </c>
      <c r="L111" t="str">
        <f t="shared" ca="1" si="1"/>
        <v/>
      </c>
      <c r="M111" t="e">
        <f t="shared" ca="1" si="1"/>
        <v>#REF!</v>
      </c>
    </row>
    <row r="112" spans="6:13" x14ac:dyDescent="0.25">
      <c r="F112" t="str">
        <f>IF(C112="","",MATCH(C112,[1]База!#REF!,0))</f>
        <v/>
      </c>
      <c r="G112" t="str">
        <f>IF(D112="","",MATCH(D112,[1]База!#REF!,0))</f>
        <v/>
      </c>
      <c r="H112" t="str">
        <f>IF(E112="","",MATCH(E112,[1]База!#REF!,0))</f>
        <v/>
      </c>
      <c r="I112" t="e">
        <f>IF(#REF!="","",MATCH(#REF!,[1]База!#REF!,0))</f>
        <v>#REF!</v>
      </c>
      <c r="J112" t="str">
        <f t="shared" ca="1" si="1"/>
        <v/>
      </c>
      <c r="K112" t="str">
        <f t="shared" ca="1" si="1"/>
        <v/>
      </c>
      <c r="L112" t="str">
        <f t="shared" ca="1" si="1"/>
        <v/>
      </c>
      <c r="M112" t="e">
        <f t="shared" ca="1" si="1"/>
        <v>#REF!</v>
      </c>
    </row>
    <row r="113" spans="6:13" x14ac:dyDescent="0.25">
      <c r="F113" t="str">
        <f>IF(C113="","",MATCH(C113,[1]База!#REF!,0))</f>
        <v/>
      </c>
      <c r="G113" t="str">
        <f>IF(D113="","",MATCH(D113,[1]База!#REF!,0))</f>
        <v/>
      </c>
      <c r="H113" t="str">
        <f>IF(E113="","",MATCH(E113,[1]База!#REF!,0))</f>
        <v/>
      </c>
      <c r="I113" t="e">
        <f>IF(#REF!="","",MATCH(#REF!,[1]База!#REF!,0))</f>
        <v>#REF!</v>
      </c>
      <c r="J113" t="str">
        <f t="shared" ca="1" si="1"/>
        <v/>
      </c>
      <c r="K113" t="str">
        <f t="shared" ca="1" si="1"/>
        <v/>
      </c>
      <c r="L113" t="str">
        <f t="shared" ca="1" si="1"/>
        <v/>
      </c>
      <c r="M113" t="e">
        <f t="shared" ca="1" si="1"/>
        <v>#REF!</v>
      </c>
    </row>
    <row r="114" spans="6:13" x14ac:dyDescent="0.25">
      <c r="F114" t="str">
        <f>IF(C114="","",MATCH(C114,[1]База!#REF!,0))</f>
        <v/>
      </c>
      <c r="G114" t="str">
        <f>IF(D114="","",MATCH(D114,[1]База!#REF!,0))</f>
        <v/>
      </c>
      <c r="H114" t="str">
        <f>IF(E114="","",MATCH(E114,[1]База!#REF!,0))</f>
        <v/>
      </c>
      <c r="I114" t="e">
        <f>IF(#REF!="","",MATCH(#REF!,[1]База!#REF!,0))</f>
        <v>#REF!</v>
      </c>
      <c r="J114" t="str">
        <f t="shared" ca="1" si="1"/>
        <v/>
      </c>
      <c r="K114" t="str">
        <f t="shared" ca="1" si="1"/>
        <v/>
      </c>
      <c r="L114" t="str">
        <f t="shared" ca="1" si="1"/>
        <v/>
      </c>
      <c r="M114" t="e">
        <f t="shared" ca="1" si="1"/>
        <v>#REF!</v>
      </c>
    </row>
    <row r="115" spans="6:13" x14ac:dyDescent="0.25">
      <c r="F115" t="str">
        <f>IF(C115="","",MATCH(C115,[1]База!#REF!,0))</f>
        <v/>
      </c>
      <c r="G115" t="str">
        <f>IF(D115="","",MATCH(D115,[1]База!#REF!,0))</f>
        <v/>
      </c>
      <c r="H115" t="str">
        <f>IF(E115="","",MATCH(E115,[1]База!#REF!,0))</f>
        <v/>
      </c>
      <c r="I115" t="e">
        <f>IF(#REF!="","",MATCH(#REF!,[1]База!#REF!,0))</f>
        <v>#REF!</v>
      </c>
      <c r="J115" t="str">
        <f t="shared" ca="1" si="1"/>
        <v/>
      </c>
      <c r="K115" t="str">
        <f t="shared" ca="1" si="1"/>
        <v/>
      </c>
      <c r="L115" t="str">
        <f t="shared" ca="1" si="1"/>
        <v/>
      </c>
      <c r="M115" t="e">
        <f t="shared" ca="1" si="1"/>
        <v>#REF!</v>
      </c>
    </row>
    <row r="116" spans="6:13" x14ac:dyDescent="0.25">
      <c r="F116" t="str">
        <f>IF(C116="","",MATCH(C116,[1]База!#REF!,0))</f>
        <v/>
      </c>
      <c r="G116" t="str">
        <f>IF(D116="","",MATCH(D116,[1]База!#REF!,0))</f>
        <v/>
      </c>
      <c r="H116" t="str">
        <f>IF(E116="","",MATCH(E116,[1]База!#REF!,0))</f>
        <v/>
      </c>
      <c r="I116" t="e">
        <f>IF(#REF!="","",MATCH(#REF!,[1]База!#REF!,0))</f>
        <v>#REF!</v>
      </c>
      <c r="J116" t="str">
        <f t="shared" ca="1" si="1"/>
        <v/>
      </c>
      <c r="K116" t="str">
        <f t="shared" ca="1" si="1"/>
        <v/>
      </c>
      <c r="L116" t="str">
        <f t="shared" ca="1" si="1"/>
        <v/>
      </c>
      <c r="M116" t="e">
        <f t="shared" ca="1" si="1"/>
        <v>#REF!</v>
      </c>
    </row>
    <row r="117" spans="6:13" x14ac:dyDescent="0.25">
      <c r="F117" t="str">
        <f>IF(C117="","",MATCH(C117,[1]База!#REF!,0))</f>
        <v/>
      </c>
      <c r="G117" t="str">
        <f>IF(D117="","",MATCH(D117,[1]База!#REF!,0))</f>
        <v/>
      </c>
      <c r="H117" t="str">
        <f>IF(E117="","",MATCH(E117,[1]База!#REF!,0))</f>
        <v/>
      </c>
      <c r="I117" t="e">
        <f>IF(#REF!="","",MATCH(#REF!,[1]База!#REF!,0))</f>
        <v>#REF!</v>
      </c>
      <c r="J117" t="str">
        <f t="shared" ca="1" si="1"/>
        <v/>
      </c>
      <c r="K117" t="str">
        <f t="shared" ca="1" si="1"/>
        <v/>
      </c>
      <c r="L117" t="str">
        <f t="shared" ca="1" si="1"/>
        <v/>
      </c>
      <c r="M117" t="e">
        <f t="shared" ca="1" si="1"/>
        <v>#REF!</v>
      </c>
    </row>
    <row r="118" spans="6:13" x14ac:dyDescent="0.25">
      <c r="F118" t="str">
        <f>IF(C118="","",MATCH(C118,[1]База!#REF!,0))</f>
        <v/>
      </c>
      <c r="G118" t="str">
        <f>IF(D118="","",MATCH(D118,[1]База!#REF!,0))</f>
        <v/>
      </c>
      <c r="H118" t="str">
        <f>IF(E118="","",MATCH(E118,[1]База!#REF!,0))</f>
        <v/>
      </c>
      <c r="I118" t="e">
        <f>IF(#REF!="","",MATCH(#REF!,[1]База!#REF!,0))</f>
        <v>#REF!</v>
      </c>
      <c r="J118" t="str">
        <f t="shared" ca="1" si="1"/>
        <v/>
      </c>
      <c r="K118" t="str">
        <f t="shared" ca="1" si="1"/>
        <v/>
      </c>
      <c r="L118" t="str">
        <f t="shared" ca="1" si="1"/>
        <v/>
      </c>
      <c r="M118" t="e">
        <f t="shared" ca="1" si="1"/>
        <v>#REF!</v>
      </c>
    </row>
    <row r="119" spans="6:13" x14ac:dyDescent="0.25">
      <c r="F119" t="str">
        <f>IF(C119="","",MATCH(C119,[1]База!#REF!,0))</f>
        <v/>
      </c>
      <c r="G119" t="str">
        <f>IF(D119="","",MATCH(D119,[1]База!#REF!,0))</f>
        <v/>
      </c>
      <c r="H119" t="str">
        <f>IF(E119="","",MATCH(E119,[1]База!#REF!,0))</f>
        <v/>
      </c>
      <c r="I119" t="e">
        <f>IF(#REF!="","",MATCH(#REF!,[1]База!#REF!,0))</f>
        <v>#REF!</v>
      </c>
      <c r="J119" t="str">
        <f t="shared" ca="1" si="1"/>
        <v/>
      </c>
      <c r="K119" t="str">
        <f t="shared" ca="1" si="1"/>
        <v/>
      </c>
      <c r="L119" t="str">
        <f t="shared" ca="1" si="1"/>
        <v/>
      </c>
      <c r="M119" t="e">
        <f t="shared" ca="1" si="1"/>
        <v>#REF!</v>
      </c>
    </row>
    <row r="120" spans="6:13" x14ac:dyDescent="0.25">
      <c r="F120" t="str">
        <f>IF(C120="","",MATCH(C120,[1]База!#REF!,0))</f>
        <v/>
      </c>
      <c r="G120" t="str">
        <f>IF(D120="","",MATCH(D120,[1]База!#REF!,0))</f>
        <v/>
      </c>
      <c r="H120" t="str">
        <f>IF(E120="","",MATCH(E120,[1]База!#REF!,0))</f>
        <v/>
      </c>
      <c r="I120" t="e">
        <f>IF(#REF!="","",MATCH(#REF!,[1]База!#REF!,0))</f>
        <v>#REF!</v>
      </c>
      <c r="J120" t="str">
        <f t="shared" ca="1" si="1"/>
        <v/>
      </c>
      <c r="K120" t="str">
        <f t="shared" ca="1" si="1"/>
        <v/>
      </c>
      <c r="L120" t="str">
        <f t="shared" ca="1" si="1"/>
        <v/>
      </c>
      <c r="M120" t="e">
        <f t="shared" ca="1" si="1"/>
        <v>#REF!</v>
      </c>
    </row>
    <row r="121" spans="6:13" x14ac:dyDescent="0.25">
      <c r="F121" t="str">
        <f>IF(C121="","",MATCH(C121,[1]База!#REF!,0))</f>
        <v/>
      </c>
      <c r="G121" t="str">
        <f>IF(D121="","",MATCH(D121,[1]База!#REF!,0))</f>
        <v/>
      </c>
      <c r="H121" t="str">
        <f>IF(E121="","",MATCH(E121,[1]База!#REF!,0))</f>
        <v/>
      </c>
      <c r="I121" t="e">
        <f>IF(#REF!="","",MATCH(#REF!,[1]База!#REF!,0))</f>
        <v>#REF!</v>
      </c>
      <c r="J121" t="str">
        <f t="shared" ca="1" si="1"/>
        <v/>
      </c>
      <c r="K121" t="str">
        <f t="shared" ca="1" si="1"/>
        <v/>
      </c>
      <c r="L121" t="str">
        <f t="shared" ca="1" si="1"/>
        <v/>
      </c>
      <c r="M121" t="e">
        <f t="shared" ca="1" si="1"/>
        <v>#REF!</v>
      </c>
    </row>
    <row r="122" spans="6:13" x14ac:dyDescent="0.25">
      <c r="F122" t="str">
        <f>IF(C122="","",MATCH(C122,[1]База!#REF!,0))</f>
        <v/>
      </c>
      <c r="G122" t="str">
        <f>IF(D122="","",MATCH(D122,[1]База!#REF!,0))</f>
        <v/>
      </c>
      <c r="H122" t="str">
        <f>IF(E122="","",MATCH(E122,[1]База!#REF!,0))</f>
        <v/>
      </c>
      <c r="I122" t="e">
        <f>IF(#REF!="","",MATCH(#REF!,[1]База!#REF!,0))</f>
        <v>#REF!</v>
      </c>
      <c r="J122" t="str">
        <f t="shared" ca="1" si="1"/>
        <v/>
      </c>
      <c r="K122" t="str">
        <f t="shared" ca="1" si="1"/>
        <v/>
      </c>
      <c r="L122" t="str">
        <f t="shared" ca="1" si="1"/>
        <v/>
      </c>
      <c r="M122" t="e">
        <f t="shared" ca="1" si="1"/>
        <v>#REF!</v>
      </c>
    </row>
    <row r="123" spans="6:13" x14ac:dyDescent="0.25">
      <c r="F123" t="str">
        <f>IF(C123="","",MATCH(C123,[1]База!#REF!,0))</f>
        <v/>
      </c>
      <c r="G123" t="str">
        <f>IF(D123="","",MATCH(D123,[1]База!#REF!,0))</f>
        <v/>
      </c>
      <c r="H123" t="str">
        <f>IF(E123="","",MATCH(E123,[1]База!#REF!,0))</f>
        <v/>
      </c>
      <c r="I123" t="e">
        <f>IF(#REF!="","",MATCH(#REF!,[1]База!#REF!,0))</f>
        <v>#REF!</v>
      </c>
      <c r="J123" t="str">
        <f t="shared" ca="1" si="1"/>
        <v/>
      </c>
      <c r="K123" t="str">
        <f t="shared" ca="1" si="1"/>
        <v/>
      </c>
      <c r="L123" t="str">
        <f t="shared" ca="1" si="1"/>
        <v/>
      </c>
      <c r="M123" t="e">
        <f t="shared" ca="1" si="1"/>
        <v>#REF!</v>
      </c>
    </row>
    <row r="124" spans="6:13" x14ac:dyDescent="0.25">
      <c r="F124" t="str">
        <f>IF(C124="","",MATCH(C124,[1]База!#REF!,0))</f>
        <v/>
      </c>
      <c r="G124" t="str">
        <f>IF(D124="","",MATCH(D124,[1]База!#REF!,0))</f>
        <v/>
      </c>
      <c r="H124" t="str">
        <f>IF(E124="","",MATCH(E124,[1]База!#REF!,0))</f>
        <v/>
      </c>
      <c r="I124" t="e">
        <f>IF(#REF!="","",MATCH(#REF!,[1]База!#REF!,0))</f>
        <v>#REF!</v>
      </c>
      <c r="J124" t="str">
        <f t="shared" ca="1" si="1"/>
        <v/>
      </c>
      <c r="K124" t="str">
        <f t="shared" ca="1" si="1"/>
        <v/>
      </c>
      <c r="L124" t="str">
        <f t="shared" ca="1" si="1"/>
        <v/>
      </c>
      <c r="M124" t="e">
        <f t="shared" ref="M124" ca="1" si="2">IF(ISNA(I124),3,IF(I124="","",IF(INDIRECT(ADDRESS(I124,7,,,"База"))=0,2,IF(INDIRECT(ADDRESS(I124,3,,,"База"))=1,"",1))))</f>
        <v>#REF!</v>
      </c>
    </row>
    <row r="125" spans="6:13" x14ac:dyDescent="0.25">
      <c r="F125" t="str">
        <f>IF(C125="","",MATCH(C125,[1]База!#REF!,0))</f>
        <v/>
      </c>
      <c r="G125" t="str">
        <f>IF(D125="","",MATCH(D125,[1]База!#REF!,0))</f>
        <v/>
      </c>
      <c r="H125" t="str">
        <f>IF(E125="","",MATCH(E125,[1]База!#REF!,0))</f>
        <v/>
      </c>
      <c r="I125" t="e">
        <f>IF(#REF!="","",MATCH(#REF!,[1]База!#REF!,0))</f>
        <v>#REF!</v>
      </c>
      <c r="J125" t="str">
        <f t="shared" ref="J125:M188" ca="1" si="3">IF(ISNA(F125),3,IF(F125="","",IF(INDIRECT(ADDRESS(F125,7,,,"База"))=0,2,IF(INDIRECT(ADDRESS(F125,3,,,"База"))=1,"",1))))</f>
        <v/>
      </c>
      <c r="K125" t="str">
        <f t="shared" ca="1" si="3"/>
        <v/>
      </c>
      <c r="L125" t="str">
        <f t="shared" ca="1" si="3"/>
        <v/>
      </c>
      <c r="M125" t="e">
        <f t="shared" ca="1" si="3"/>
        <v>#REF!</v>
      </c>
    </row>
    <row r="126" spans="6:13" x14ac:dyDescent="0.25">
      <c r="F126" t="str">
        <f>IF(C126="","",MATCH(C126,[1]База!#REF!,0))</f>
        <v/>
      </c>
      <c r="G126" t="str">
        <f>IF(D126="","",MATCH(D126,[1]База!#REF!,0))</f>
        <v/>
      </c>
      <c r="H126" t="str">
        <f>IF(E126="","",MATCH(E126,[1]База!#REF!,0))</f>
        <v/>
      </c>
      <c r="I126" t="e">
        <f>IF(#REF!="","",MATCH(#REF!,[1]База!#REF!,0))</f>
        <v>#REF!</v>
      </c>
      <c r="J126" t="str">
        <f t="shared" ca="1" si="3"/>
        <v/>
      </c>
      <c r="K126" t="str">
        <f t="shared" ca="1" si="3"/>
        <v/>
      </c>
      <c r="L126" t="str">
        <f t="shared" ca="1" si="3"/>
        <v/>
      </c>
      <c r="M126" t="e">
        <f t="shared" ca="1" si="3"/>
        <v>#REF!</v>
      </c>
    </row>
    <row r="127" spans="6:13" x14ac:dyDescent="0.25">
      <c r="F127" t="str">
        <f>IF(C127="","",MATCH(C127,[1]База!#REF!,0))</f>
        <v/>
      </c>
      <c r="G127" t="str">
        <f>IF(D127="","",MATCH(D127,[1]База!#REF!,0))</f>
        <v/>
      </c>
      <c r="H127" t="str">
        <f>IF(E127="","",MATCH(E127,[1]База!#REF!,0))</f>
        <v/>
      </c>
      <c r="I127" t="e">
        <f>IF(#REF!="","",MATCH(#REF!,[1]База!#REF!,0))</f>
        <v>#REF!</v>
      </c>
      <c r="J127" t="str">
        <f t="shared" ca="1" si="3"/>
        <v/>
      </c>
      <c r="K127" t="str">
        <f t="shared" ca="1" si="3"/>
        <v/>
      </c>
      <c r="L127" t="str">
        <f t="shared" ca="1" si="3"/>
        <v/>
      </c>
      <c r="M127" t="e">
        <f t="shared" ca="1" si="3"/>
        <v>#REF!</v>
      </c>
    </row>
    <row r="128" spans="6:13" x14ac:dyDescent="0.25">
      <c r="F128" t="str">
        <f>IF(C128="","",MATCH(C128,[1]База!#REF!,0))</f>
        <v/>
      </c>
      <c r="G128" t="str">
        <f>IF(D128="","",MATCH(D128,[1]База!#REF!,0))</f>
        <v/>
      </c>
      <c r="H128" t="str">
        <f>IF(E128="","",MATCH(E128,[1]База!#REF!,0))</f>
        <v/>
      </c>
      <c r="I128" t="e">
        <f>IF(#REF!="","",MATCH(#REF!,[1]База!#REF!,0))</f>
        <v>#REF!</v>
      </c>
      <c r="J128" t="str">
        <f t="shared" ca="1" si="3"/>
        <v/>
      </c>
      <c r="K128" t="str">
        <f t="shared" ca="1" si="3"/>
        <v/>
      </c>
      <c r="L128" t="str">
        <f t="shared" ca="1" si="3"/>
        <v/>
      </c>
      <c r="M128" t="e">
        <f t="shared" ca="1" si="3"/>
        <v>#REF!</v>
      </c>
    </row>
    <row r="129" spans="6:13" x14ac:dyDescent="0.25">
      <c r="F129" t="str">
        <f>IF(C129="","",MATCH(C129,[1]База!#REF!,0))</f>
        <v/>
      </c>
      <c r="G129" t="str">
        <f>IF(D129="","",MATCH(D129,[1]База!#REF!,0))</f>
        <v/>
      </c>
      <c r="H129" t="str">
        <f>IF(E129="","",MATCH(E129,[1]База!#REF!,0))</f>
        <v/>
      </c>
      <c r="I129" t="e">
        <f>IF(#REF!="","",MATCH(#REF!,[1]База!#REF!,0))</f>
        <v>#REF!</v>
      </c>
      <c r="J129" t="str">
        <f t="shared" ca="1" si="3"/>
        <v/>
      </c>
      <c r="K129" t="str">
        <f t="shared" ca="1" si="3"/>
        <v/>
      </c>
      <c r="L129" t="str">
        <f t="shared" ca="1" si="3"/>
        <v/>
      </c>
      <c r="M129" t="e">
        <f t="shared" ca="1" si="3"/>
        <v>#REF!</v>
      </c>
    </row>
    <row r="130" spans="6:13" x14ac:dyDescent="0.25">
      <c r="F130" t="str">
        <f>IF(C130="","",MATCH(C130,[1]База!#REF!,0))</f>
        <v/>
      </c>
      <c r="G130" t="str">
        <f>IF(D130="","",MATCH(D130,[1]База!#REF!,0))</f>
        <v/>
      </c>
      <c r="H130" t="str">
        <f>IF(E130="","",MATCH(E130,[1]База!#REF!,0))</f>
        <v/>
      </c>
      <c r="I130" t="e">
        <f>IF(#REF!="","",MATCH(#REF!,[1]База!#REF!,0))</f>
        <v>#REF!</v>
      </c>
      <c r="J130" t="str">
        <f t="shared" ca="1" si="3"/>
        <v/>
      </c>
      <c r="K130" t="str">
        <f t="shared" ca="1" si="3"/>
        <v/>
      </c>
      <c r="L130" t="str">
        <f t="shared" ca="1" si="3"/>
        <v/>
      </c>
      <c r="M130" t="e">
        <f t="shared" ca="1" si="3"/>
        <v>#REF!</v>
      </c>
    </row>
    <row r="131" spans="6:13" x14ac:dyDescent="0.25">
      <c r="F131" t="str">
        <f>IF(C131="","",MATCH(C131,[1]База!#REF!,0))</f>
        <v/>
      </c>
      <c r="G131" t="str">
        <f>IF(D131="","",MATCH(D131,[1]База!#REF!,0))</f>
        <v/>
      </c>
      <c r="H131" t="str">
        <f>IF(E131="","",MATCH(E131,[1]База!#REF!,0))</f>
        <v/>
      </c>
      <c r="I131" t="e">
        <f>IF(#REF!="","",MATCH(#REF!,[1]База!#REF!,0))</f>
        <v>#REF!</v>
      </c>
      <c r="J131" t="str">
        <f t="shared" ca="1" si="3"/>
        <v/>
      </c>
      <c r="K131" t="str">
        <f t="shared" ca="1" si="3"/>
        <v/>
      </c>
      <c r="L131" t="str">
        <f t="shared" ca="1" si="3"/>
        <v/>
      </c>
      <c r="M131" t="e">
        <f t="shared" ca="1" si="3"/>
        <v>#REF!</v>
      </c>
    </row>
    <row r="132" spans="6:13" x14ac:dyDescent="0.25">
      <c r="F132" t="str">
        <f>IF(C132="","",MATCH(C132,[1]База!#REF!,0))</f>
        <v/>
      </c>
      <c r="G132" t="str">
        <f>IF(D132="","",MATCH(D132,[1]База!#REF!,0))</f>
        <v/>
      </c>
      <c r="H132" t="str">
        <f>IF(E132="","",MATCH(E132,[1]База!#REF!,0))</f>
        <v/>
      </c>
      <c r="I132" t="e">
        <f>IF(#REF!="","",MATCH(#REF!,[1]База!#REF!,0))</f>
        <v>#REF!</v>
      </c>
      <c r="J132" t="str">
        <f t="shared" ca="1" si="3"/>
        <v/>
      </c>
      <c r="K132" t="str">
        <f t="shared" ca="1" si="3"/>
        <v/>
      </c>
      <c r="L132" t="str">
        <f t="shared" ca="1" si="3"/>
        <v/>
      </c>
      <c r="M132" t="e">
        <f t="shared" ca="1" si="3"/>
        <v>#REF!</v>
      </c>
    </row>
    <row r="133" spans="6:13" x14ac:dyDescent="0.25">
      <c r="F133" t="str">
        <f>IF(C133="","",MATCH(C133,[1]База!#REF!,0))</f>
        <v/>
      </c>
      <c r="G133" t="str">
        <f>IF(D133="","",MATCH(D133,[1]База!#REF!,0))</f>
        <v/>
      </c>
      <c r="H133" t="str">
        <f>IF(E133="","",MATCH(E133,[1]База!#REF!,0))</f>
        <v/>
      </c>
      <c r="I133" t="e">
        <f>IF(#REF!="","",MATCH(#REF!,[1]База!#REF!,0))</f>
        <v>#REF!</v>
      </c>
      <c r="J133" t="str">
        <f t="shared" ca="1" si="3"/>
        <v/>
      </c>
      <c r="K133" t="str">
        <f t="shared" ca="1" si="3"/>
        <v/>
      </c>
      <c r="L133" t="str">
        <f t="shared" ca="1" si="3"/>
        <v/>
      </c>
      <c r="M133" t="e">
        <f t="shared" ca="1" si="3"/>
        <v>#REF!</v>
      </c>
    </row>
    <row r="134" spans="6:13" x14ac:dyDescent="0.25">
      <c r="F134" t="str">
        <f>IF(C134="","",MATCH(C134,[1]База!#REF!,0))</f>
        <v/>
      </c>
      <c r="G134" t="str">
        <f>IF(D134="","",MATCH(D134,[1]База!#REF!,0))</f>
        <v/>
      </c>
      <c r="H134" t="str">
        <f>IF(E134="","",MATCH(E134,[1]База!#REF!,0))</f>
        <v/>
      </c>
      <c r="I134" t="e">
        <f>IF(#REF!="","",MATCH(#REF!,[1]База!#REF!,0))</f>
        <v>#REF!</v>
      </c>
      <c r="J134" t="str">
        <f t="shared" ca="1" si="3"/>
        <v/>
      </c>
      <c r="K134" t="str">
        <f t="shared" ca="1" si="3"/>
        <v/>
      </c>
      <c r="L134" t="str">
        <f t="shared" ca="1" si="3"/>
        <v/>
      </c>
      <c r="M134" t="e">
        <f t="shared" ca="1" si="3"/>
        <v>#REF!</v>
      </c>
    </row>
    <row r="135" spans="6:13" x14ac:dyDescent="0.25">
      <c r="F135" t="str">
        <f>IF(C135="","",MATCH(C135,[1]База!#REF!,0))</f>
        <v/>
      </c>
      <c r="G135" t="str">
        <f>IF(D135="","",MATCH(D135,[1]База!#REF!,0))</f>
        <v/>
      </c>
      <c r="H135" t="str">
        <f>IF(E135="","",MATCH(E135,[1]База!#REF!,0))</f>
        <v/>
      </c>
      <c r="I135" t="e">
        <f>IF(#REF!="","",MATCH(#REF!,[1]База!#REF!,0))</f>
        <v>#REF!</v>
      </c>
      <c r="J135" t="str">
        <f t="shared" ca="1" si="3"/>
        <v/>
      </c>
      <c r="K135" t="str">
        <f t="shared" ca="1" si="3"/>
        <v/>
      </c>
      <c r="L135" t="str">
        <f t="shared" ca="1" si="3"/>
        <v/>
      </c>
      <c r="M135" t="e">
        <f t="shared" ca="1" si="3"/>
        <v>#REF!</v>
      </c>
    </row>
    <row r="136" spans="6:13" x14ac:dyDescent="0.25">
      <c r="F136" t="str">
        <f>IF(C136="","",MATCH(C136,[1]База!#REF!,0))</f>
        <v/>
      </c>
      <c r="G136" t="str">
        <f>IF(D136="","",MATCH(D136,[1]База!#REF!,0))</f>
        <v/>
      </c>
      <c r="H136" t="str">
        <f>IF(E136="","",MATCH(E136,[1]База!#REF!,0))</f>
        <v/>
      </c>
      <c r="I136" t="e">
        <f>IF(#REF!="","",MATCH(#REF!,[1]База!#REF!,0))</f>
        <v>#REF!</v>
      </c>
      <c r="J136" t="str">
        <f t="shared" ca="1" si="3"/>
        <v/>
      </c>
      <c r="K136" t="str">
        <f t="shared" ca="1" si="3"/>
        <v/>
      </c>
      <c r="L136" t="str">
        <f t="shared" ca="1" si="3"/>
        <v/>
      </c>
      <c r="M136" t="e">
        <f t="shared" ca="1" si="3"/>
        <v>#REF!</v>
      </c>
    </row>
    <row r="137" spans="6:13" x14ac:dyDescent="0.25">
      <c r="F137" t="str">
        <f>IF(C137="","",MATCH(C137,[1]База!#REF!,0))</f>
        <v/>
      </c>
      <c r="G137" t="str">
        <f>IF(D137="","",MATCH(D137,[1]База!#REF!,0))</f>
        <v/>
      </c>
      <c r="H137" t="str">
        <f>IF(E137="","",MATCH(E137,[1]База!#REF!,0))</f>
        <v/>
      </c>
      <c r="I137" t="e">
        <f>IF(#REF!="","",MATCH(#REF!,[1]База!#REF!,0))</f>
        <v>#REF!</v>
      </c>
      <c r="J137" t="str">
        <f t="shared" ca="1" si="3"/>
        <v/>
      </c>
      <c r="K137" t="str">
        <f t="shared" ca="1" si="3"/>
        <v/>
      </c>
      <c r="L137" t="str">
        <f t="shared" ca="1" si="3"/>
        <v/>
      </c>
      <c r="M137" t="e">
        <f t="shared" ca="1" si="3"/>
        <v>#REF!</v>
      </c>
    </row>
    <row r="138" spans="6:13" x14ac:dyDescent="0.25">
      <c r="F138" t="str">
        <f>IF(C138="","",MATCH(C138,[1]База!#REF!,0))</f>
        <v/>
      </c>
      <c r="G138" t="str">
        <f>IF(D138="","",MATCH(D138,[1]База!#REF!,0))</f>
        <v/>
      </c>
      <c r="H138" t="str">
        <f>IF(E138="","",MATCH(E138,[1]База!#REF!,0))</f>
        <v/>
      </c>
      <c r="I138" t="e">
        <f>IF(#REF!="","",MATCH(#REF!,[1]База!#REF!,0))</f>
        <v>#REF!</v>
      </c>
      <c r="J138" t="str">
        <f t="shared" ca="1" si="3"/>
        <v/>
      </c>
      <c r="K138" t="str">
        <f t="shared" ca="1" si="3"/>
        <v/>
      </c>
      <c r="L138" t="str">
        <f t="shared" ca="1" si="3"/>
        <v/>
      </c>
      <c r="M138" t="e">
        <f t="shared" ca="1" si="3"/>
        <v>#REF!</v>
      </c>
    </row>
    <row r="139" spans="6:13" x14ac:dyDescent="0.25">
      <c r="F139" t="str">
        <f>IF(C139="","",MATCH(C139,[1]База!#REF!,0))</f>
        <v/>
      </c>
      <c r="G139" t="str">
        <f>IF(D139="","",MATCH(D139,[1]База!#REF!,0))</f>
        <v/>
      </c>
      <c r="H139" t="str">
        <f>IF(E139="","",MATCH(E139,[1]База!#REF!,0))</f>
        <v/>
      </c>
      <c r="I139" t="e">
        <f>IF(#REF!="","",MATCH(#REF!,[1]База!#REF!,0))</f>
        <v>#REF!</v>
      </c>
      <c r="J139" t="str">
        <f t="shared" ca="1" si="3"/>
        <v/>
      </c>
      <c r="K139" t="str">
        <f t="shared" ca="1" si="3"/>
        <v/>
      </c>
      <c r="L139" t="str">
        <f t="shared" ca="1" si="3"/>
        <v/>
      </c>
      <c r="M139" t="e">
        <f t="shared" ca="1" si="3"/>
        <v>#REF!</v>
      </c>
    </row>
    <row r="140" spans="6:13" x14ac:dyDescent="0.25">
      <c r="F140" t="str">
        <f>IF(C140="","",MATCH(C140,[1]База!#REF!,0))</f>
        <v/>
      </c>
      <c r="G140" t="str">
        <f>IF(D140="","",MATCH(D140,[1]База!#REF!,0))</f>
        <v/>
      </c>
      <c r="H140" t="str">
        <f>IF(E140="","",MATCH(E140,[1]База!#REF!,0))</f>
        <v/>
      </c>
      <c r="I140" t="e">
        <f>IF(#REF!="","",MATCH(#REF!,[1]База!#REF!,0))</f>
        <v>#REF!</v>
      </c>
      <c r="J140" t="str">
        <f t="shared" ca="1" si="3"/>
        <v/>
      </c>
      <c r="K140" t="str">
        <f t="shared" ca="1" si="3"/>
        <v/>
      </c>
      <c r="L140" t="str">
        <f t="shared" ca="1" si="3"/>
        <v/>
      </c>
      <c r="M140" t="e">
        <f t="shared" ca="1" si="3"/>
        <v>#REF!</v>
      </c>
    </row>
    <row r="141" spans="6:13" x14ac:dyDescent="0.25">
      <c r="F141" t="str">
        <f>IF(C141="","",MATCH(C141,[1]База!#REF!,0))</f>
        <v/>
      </c>
      <c r="G141" t="str">
        <f>IF(D141="","",MATCH(D141,[1]База!#REF!,0))</f>
        <v/>
      </c>
      <c r="H141" t="str">
        <f>IF(E141="","",MATCH(E141,[1]База!#REF!,0))</f>
        <v/>
      </c>
      <c r="I141" t="e">
        <f>IF(#REF!="","",MATCH(#REF!,[1]База!#REF!,0))</f>
        <v>#REF!</v>
      </c>
      <c r="J141" t="str">
        <f t="shared" ca="1" si="3"/>
        <v/>
      </c>
      <c r="K141" t="str">
        <f t="shared" ca="1" si="3"/>
        <v/>
      </c>
      <c r="L141" t="str">
        <f t="shared" ca="1" si="3"/>
        <v/>
      </c>
      <c r="M141" t="e">
        <f t="shared" ca="1" si="3"/>
        <v>#REF!</v>
      </c>
    </row>
    <row r="142" spans="6:13" x14ac:dyDescent="0.25">
      <c r="F142" t="str">
        <f>IF(C142="","",MATCH(C142,[1]База!#REF!,0))</f>
        <v/>
      </c>
      <c r="G142" t="str">
        <f>IF(D142="","",MATCH(D142,[1]База!#REF!,0))</f>
        <v/>
      </c>
      <c r="H142" t="str">
        <f>IF(E142="","",MATCH(E142,[1]База!#REF!,0))</f>
        <v/>
      </c>
      <c r="I142" t="e">
        <f>IF(#REF!="","",MATCH(#REF!,[1]База!#REF!,0))</f>
        <v>#REF!</v>
      </c>
      <c r="J142" t="str">
        <f t="shared" ca="1" si="3"/>
        <v/>
      </c>
      <c r="K142" t="str">
        <f t="shared" ca="1" si="3"/>
        <v/>
      </c>
      <c r="L142" t="str">
        <f t="shared" ca="1" si="3"/>
        <v/>
      </c>
      <c r="M142" t="e">
        <f t="shared" ca="1" si="3"/>
        <v>#REF!</v>
      </c>
    </row>
    <row r="143" spans="6:13" x14ac:dyDescent="0.25">
      <c r="F143" t="str">
        <f>IF(C143="","",MATCH(C143,[1]База!#REF!,0))</f>
        <v/>
      </c>
      <c r="G143" t="str">
        <f>IF(D143="","",MATCH(D143,[1]База!#REF!,0))</f>
        <v/>
      </c>
      <c r="H143" t="str">
        <f>IF(E143="","",MATCH(E143,[1]База!#REF!,0))</f>
        <v/>
      </c>
      <c r="I143" t="e">
        <f>IF(#REF!="","",MATCH(#REF!,[1]База!#REF!,0))</f>
        <v>#REF!</v>
      </c>
      <c r="J143" t="str">
        <f t="shared" ca="1" si="3"/>
        <v/>
      </c>
      <c r="K143" t="str">
        <f t="shared" ca="1" si="3"/>
        <v/>
      </c>
      <c r="L143" t="str">
        <f t="shared" ca="1" si="3"/>
        <v/>
      </c>
      <c r="M143" t="e">
        <f t="shared" ca="1" si="3"/>
        <v>#REF!</v>
      </c>
    </row>
    <row r="144" spans="6:13" x14ac:dyDescent="0.25">
      <c r="F144" t="str">
        <f>IF(C144="","",MATCH(C144,[1]База!#REF!,0))</f>
        <v/>
      </c>
      <c r="G144" t="str">
        <f>IF(D144="","",MATCH(D144,[1]База!#REF!,0))</f>
        <v/>
      </c>
      <c r="H144" t="str">
        <f>IF(E144="","",MATCH(E144,[1]База!#REF!,0))</f>
        <v/>
      </c>
      <c r="I144" t="e">
        <f>IF(#REF!="","",MATCH(#REF!,[1]База!#REF!,0))</f>
        <v>#REF!</v>
      </c>
      <c r="J144" t="str">
        <f t="shared" ca="1" si="3"/>
        <v/>
      </c>
      <c r="K144" t="str">
        <f t="shared" ca="1" si="3"/>
        <v/>
      </c>
      <c r="L144" t="str">
        <f t="shared" ca="1" si="3"/>
        <v/>
      </c>
      <c r="M144" t="e">
        <f t="shared" ca="1" si="3"/>
        <v>#REF!</v>
      </c>
    </row>
    <row r="145" spans="6:13" x14ac:dyDescent="0.25">
      <c r="F145" t="str">
        <f>IF(C145="","",MATCH(C145,[1]База!#REF!,0))</f>
        <v/>
      </c>
      <c r="G145" t="str">
        <f>IF(D145="","",MATCH(D145,[1]База!#REF!,0))</f>
        <v/>
      </c>
      <c r="H145" t="str">
        <f>IF(E145="","",MATCH(E145,[1]База!#REF!,0))</f>
        <v/>
      </c>
      <c r="I145" t="e">
        <f>IF(#REF!="","",MATCH(#REF!,[1]База!#REF!,0))</f>
        <v>#REF!</v>
      </c>
      <c r="J145" t="str">
        <f t="shared" ca="1" si="3"/>
        <v/>
      </c>
      <c r="K145" t="str">
        <f t="shared" ca="1" si="3"/>
        <v/>
      </c>
      <c r="L145" t="str">
        <f t="shared" ca="1" si="3"/>
        <v/>
      </c>
      <c r="M145" t="e">
        <f t="shared" ca="1" si="3"/>
        <v>#REF!</v>
      </c>
    </row>
    <row r="146" spans="6:13" x14ac:dyDescent="0.25">
      <c r="F146" t="str">
        <f>IF(C146="","",MATCH(C146,[1]База!#REF!,0))</f>
        <v/>
      </c>
      <c r="G146" t="str">
        <f>IF(D146="","",MATCH(D146,[1]База!#REF!,0))</f>
        <v/>
      </c>
      <c r="H146" t="str">
        <f>IF(E146="","",MATCH(E146,[1]База!#REF!,0))</f>
        <v/>
      </c>
      <c r="I146" t="e">
        <f>IF(#REF!="","",MATCH(#REF!,[1]База!#REF!,0))</f>
        <v>#REF!</v>
      </c>
      <c r="J146" t="str">
        <f t="shared" ca="1" si="3"/>
        <v/>
      </c>
      <c r="K146" t="str">
        <f t="shared" ca="1" si="3"/>
        <v/>
      </c>
      <c r="L146" t="str">
        <f t="shared" ca="1" si="3"/>
        <v/>
      </c>
      <c r="M146" t="e">
        <f t="shared" ca="1" si="3"/>
        <v>#REF!</v>
      </c>
    </row>
    <row r="147" spans="6:13" x14ac:dyDescent="0.25">
      <c r="F147" t="str">
        <f>IF(C147="","",MATCH(C147,[1]База!#REF!,0))</f>
        <v/>
      </c>
      <c r="G147" t="str">
        <f>IF(D147="","",MATCH(D147,[1]База!#REF!,0))</f>
        <v/>
      </c>
      <c r="H147" t="str">
        <f>IF(E147="","",MATCH(E147,[1]База!#REF!,0))</f>
        <v/>
      </c>
      <c r="I147" t="e">
        <f>IF(#REF!="","",MATCH(#REF!,[1]База!#REF!,0))</f>
        <v>#REF!</v>
      </c>
      <c r="J147" t="str">
        <f t="shared" ca="1" si="3"/>
        <v/>
      </c>
      <c r="K147" t="str">
        <f t="shared" ca="1" si="3"/>
        <v/>
      </c>
      <c r="L147" t="str">
        <f t="shared" ca="1" si="3"/>
        <v/>
      </c>
      <c r="M147" t="e">
        <f t="shared" ca="1" si="3"/>
        <v>#REF!</v>
      </c>
    </row>
    <row r="148" spans="6:13" x14ac:dyDescent="0.25">
      <c r="F148" t="str">
        <f>IF(C148="","",MATCH(C148,[1]База!#REF!,0))</f>
        <v/>
      </c>
      <c r="G148" t="str">
        <f>IF(D148="","",MATCH(D148,[1]База!#REF!,0))</f>
        <v/>
      </c>
      <c r="H148" t="str">
        <f>IF(E148="","",MATCH(E148,[1]База!#REF!,0))</f>
        <v/>
      </c>
      <c r="I148" t="e">
        <f>IF(#REF!="","",MATCH(#REF!,[1]База!#REF!,0))</f>
        <v>#REF!</v>
      </c>
      <c r="J148" t="str">
        <f t="shared" ca="1" si="3"/>
        <v/>
      </c>
      <c r="K148" t="str">
        <f t="shared" ca="1" si="3"/>
        <v/>
      </c>
      <c r="L148" t="str">
        <f t="shared" ca="1" si="3"/>
        <v/>
      </c>
      <c r="M148" t="e">
        <f t="shared" ca="1" si="3"/>
        <v>#REF!</v>
      </c>
    </row>
    <row r="149" spans="6:13" x14ac:dyDescent="0.25">
      <c r="F149" t="str">
        <f>IF(C149="","",MATCH(C149,[1]База!#REF!,0))</f>
        <v/>
      </c>
      <c r="G149" t="str">
        <f>IF(D149="","",MATCH(D149,[1]База!#REF!,0))</f>
        <v/>
      </c>
      <c r="H149" t="str">
        <f>IF(E149="","",MATCH(E149,[1]База!#REF!,0))</f>
        <v/>
      </c>
      <c r="I149" t="e">
        <f>IF(#REF!="","",MATCH(#REF!,[1]База!#REF!,0))</f>
        <v>#REF!</v>
      </c>
      <c r="J149" t="str">
        <f t="shared" ca="1" si="3"/>
        <v/>
      </c>
      <c r="K149" t="str">
        <f t="shared" ca="1" si="3"/>
        <v/>
      </c>
      <c r="L149" t="str">
        <f t="shared" ca="1" si="3"/>
        <v/>
      </c>
      <c r="M149" t="e">
        <f t="shared" ca="1" si="3"/>
        <v>#REF!</v>
      </c>
    </row>
    <row r="150" spans="6:13" x14ac:dyDescent="0.25">
      <c r="F150" t="str">
        <f>IF(C150="","",MATCH(C150,[1]База!#REF!,0))</f>
        <v/>
      </c>
      <c r="G150" t="str">
        <f>IF(D150="","",MATCH(D150,[1]База!#REF!,0))</f>
        <v/>
      </c>
      <c r="H150" t="str">
        <f>IF(E150="","",MATCH(E150,[1]База!#REF!,0))</f>
        <v/>
      </c>
      <c r="I150" t="e">
        <f>IF(#REF!="","",MATCH(#REF!,[1]База!#REF!,0))</f>
        <v>#REF!</v>
      </c>
      <c r="J150" t="str">
        <f t="shared" ca="1" si="3"/>
        <v/>
      </c>
      <c r="K150" t="str">
        <f t="shared" ca="1" si="3"/>
        <v/>
      </c>
      <c r="L150" t="str">
        <f t="shared" ca="1" si="3"/>
        <v/>
      </c>
      <c r="M150" t="e">
        <f t="shared" ca="1" si="3"/>
        <v>#REF!</v>
      </c>
    </row>
    <row r="151" spans="6:13" x14ac:dyDescent="0.25">
      <c r="F151" t="str">
        <f>IF(C151="","",MATCH(C151,[1]База!#REF!,0))</f>
        <v/>
      </c>
      <c r="G151" t="str">
        <f>IF(D151="","",MATCH(D151,[1]База!#REF!,0))</f>
        <v/>
      </c>
      <c r="H151" t="str">
        <f>IF(E151="","",MATCH(E151,[1]База!#REF!,0))</f>
        <v/>
      </c>
      <c r="I151" t="e">
        <f>IF(#REF!="","",MATCH(#REF!,[1]База!#REF!,0))</f>
        <v>#REF!</v>
      </c>
      <c r="J151" t="str">
        <f t="shared" ca="1" si="3"/>
        <v/>
      </c>
      <c r="K151" t="str">
        <f t="shared" ca="1" si="3"/>
        <v/>
      </c>
      <c r="L151" t="str">
        <f t="shared" ca="1" si="3"/>
        <v/>
      </c>
      <c r="M151" t="e">
        <f t="shared" ca="1" si="3"/>
        <v>#REF!</v>
      </c>
    </row>
    <row r="152" spans="6:13" x14ac:dyDescent="0.25">
      <c r="F152" t="str">
        <f>IF(C152="","",MATCH(C152,[1]База!#REF!,0))</f>
        <v/>
      </c>
      <c r="G152" t="str">
        <f>IF(D152="","",MATCH(D152,[1]База!#REF!,0))</f>
        <v/>
      </c>
      <c r="H152" t="str">
        <f>IF(E152="","",MATCH(E152,[1]База!#REF!,0))</f>
        <v/>
      </c>
      <c r="I152" t="e">
        <f>IF(#REF!="","",MATCH(#REF!,[1]База!#REF!,0))</f>
        <v>#REF!</v>
      </c>
      <c r="J152" t="str">
        <f t="shared" ca="1" si="3"/>
        <v/>
      </c>
      <c r="K152" t="str">
        <f t="shared" ca="1" si="3"/>
        <v/>
      </c>
      <c r="L152" t="str">
        <f t="shared" ca="1" si="3"/>
        <v/>
      </c>
      <c r="M152" t="e">
        <f t="shared" ca="1" si="3"/>
        <v>#REF!</v>
      </c>
    </row>
    <row r="153" spans="6:13" x14ac:dyDescent="0.25">
      <c r="F153" t="str">
        <f>IF(C153="","",MATCH(C153,[1]База!#REF!,0))</f>
        <v/>
      </c>
      <c r="G153" t="str">
        <f>IF(D153="","",MATCH(D153,[1]База!#REF!,0))</f>
        <v/>
      </c>
      <c r="H153" t="str">
        <f>IF(E153="","",MATCH(E153,[1]База!#REF!,0))</f>
        <v/>
      </c>
      <c r="I153" t="e">
        <f>IF(#REF!="","",MATCH(#REF!,[1]База!#REF!,0))</f>
        <v>#REF!</v>
      </c>
      <c r="J153" t="str">
        <f t="shared" ca="1" si="3"/>
        <v/>
      </c>
      <c r="K153" t="str">
        <f t="shared" ca="1" si="3"/>
        <v/>
      </c>
      <c r="L153" t="str">
        <f t="shared" ca="1" si="3"/>
        <v/>
      </c>
      <c r="M153" t="e">
        <f t="shared" ca="1" si="3"/>
        <v>#REF!</v>
      </c>
    </row>
    <row r="154" spans="6:13" x14ac:dyDescent="0.25">
      <c r="F154" t="str">
        <f>IF(C154="","",MATCH(C154,[1]База!#REF!,0))</f>
        <v/>
      </c>
      <c r="G154" t="str">
        <f>IF(D154="","",MATCH(D154,[1]База!#REF!,0))</f>
        <v/>
      </c>
      <c r="H154" t="str">
        <f>IF(E154="","",MATCH(E154,[1]База!#REF!,0))</f>
        <v/>
      </c>
      <c r="I154" t="e">
        <f>IF(#REF!="","",MATCH(#REF!,[1]База!#REF!,0))</f>
        <v>#REF!</v>
      </c>
      <c r="J154" t="str">
        <f t="shared" ca="1" si="3"/>
        <v/>
      </c>
      <c r="K154" t="str">
        <f t="shared" ca="1" si="3"/>
        <v/>
      </c>
      <c r="L154" t="str">
        <f t="shared" ca="1" si="3"/>
        <v/>
      </c>
      <c r="M154" t="e">
        <f t="shared" ca="1" si="3"/>
        <v>#REF!</v>
      </c>
    </row>
    <row r="155" spans="6:13" x14ac:dyDescent="0.25">
      <c r="F155" t="str">
        <f>IF(C155="","",MATCH(C155,[1]База!#REF!,0))</f>
        <v/>
      </c>
      <c r="G155" t="str">
        <f>IF(D155="","",MATCH(D155,[1]База!#REF!,0))</f>
        <v/>
      </c>
      <c r="H155" t="str">
        <f>IF(E155="","",MATCH(E155,[1]База!#REF!,0))</f>
        <v/>
      </c>
      <c r="I155" t="e">
        <f>IF(#REF!="","",MATCH(#REF!,[1]База!#REF!,0))</f>
        <v>#REF!</v>
      </c>
      <c r="J155" t="str">
        <f t="shared" ca="1" si="3"/>
        <v/>
      </c>
      <c r="K155" t="str">
        <f t="shared" ca="1" si="3"/>
        <v/>
      </c>
      <c r="L155" t="str">
        <f t="shared" ca="1" si="3"/>
        <v/>
      </c>
      <c r="M155" t="e">
        <f t="shared" ca="1" si="3"/>
        <v>#REF!</v>
      </c>
    </row>
    <row r="156" spans="6:13" x14ac:dyDescent="0.25">
      <c r="F156" t="str">
        <f>IF(C156="","",MATCH(C156,[1]База!#REF!,0))</f>
        <v/>
      </c>
      <c r="G156" t="str">
        <f>IF(D156="","",MATCH(D156,[1]База!#REF!,0))</f>
        <v/>
      </c>
      <c r="H156" t="str">
        <f>IF(E156="","",MATCH(E156,[1]База!#REF!,0))</f>
        <v/>
      </c>
      <c r="I156" t="e">
        <f>IF(#REF!="","",MATCH(#REF!,[1]База!#REF!,0))</f>
        <v>#REF!</v>
      </c>
      <c r="J156" t="str">
        <f t="shared" ca="1" si="3"/>
        <v/>
      </c>
      <c r="K156" t="str">
        <f t="shared" ca="1" si="3"/>
        <v/>
      </c>
      <c r="L156" t="str">
        <f t="shared" ca="1" si="3"/>
        <v/>
      </c>
      <c r="M156" t="e">
        <f t="shared" ca="1" si="3"/>
        <v>#REF!</v>
      </c>
    </row>
    <row r="157" spans="6:13" x14ac:dyDescent="0.25">
      <c r="F157" t="str">
        <f>IF(C157="","",MATCH(C157,[1]База!#REF!,0))</f>
        <v/>
      </c>
      <c r="G157" t="str">
        <f>IF(D157="","",MATCH(D157,[1]База!#REF!,0))</f>
        <v/>
      </c>
      <c r="H157" t="str">
        <f>IF(E157="","",MATCH(E157,[1]База!#REF!,0))</f>
        <v/>
      </c>
      <c r="I157" t="e">
        <f>IF(#REF!="","",MATCH(#REF!,[1]База!#REF!,0))</f>
        <v>#REF!</v>
      </c>
      <c r="J157" t="str">
        <f t="shared" ca="1" si="3"/>
        <v/>
      </c>
      <c r="K157" t="str">
        <f t="shared" ca="1" si="3"/>
        <v/>
      </c>
      <c r="L157" t="str">
        <f t="shared" ca="1" si="3"/>
        <v/>
      </c>
      <c r="M157" t="e">
        <f t="shared" ca="1" si="3"/>
        <v>#REF!</v>
      </c>
    </row>
    <row r="158" spans="6:13" x14ac:dyDescent="0.25">
      <c r="F158" t="str">
        <f>IF(C158="","",MATCH(C158,[1]База!#REF!,0))</f>
        <v/>
      </c>
      <c r="G158" t="str">
        <f>IF(D158="","",MATCH(D158,[1]База!#REF!,0))</f>
        <v/>
      </c>
      <c r="H158" t="str">
        <f>IF(E158="","",MATCH(E158,[1]База!#REF!,0))</f>
        <v/>
      </c>
      <c r="I158" t="e">
        <f>IF(#REF!="","",MATCH(#REF!,[1]База!#REF!,0))</f>
        <v>#REF!</v>
      </c>
      <c r="J158" t="str">
        <f t="shared" ca="1" si="3"/>
        <v/>
      </c>
      <c r="K158" t="str">
        <f t="shared" ca="1" si="3"/>
        <v/>
      </c>
      <c r="L158" t="str">
        <f t="shared" ca="1" si="3"/>
        <v/>
      </c>
      <c r="M158" t="e">
        <f t="shared" ca="1" si="3"/>
        <v>#REF!</v>
      </c>
    </row>
    <row r="159" spans="6:13" x14ac:dyDescent="0.25">
      <c r="F159" t="str">
        <f>IF(C159="","",MATCH(C159,[1]База!#REF!,0))</f>
        <v/>
      </c>
      <c r="G159" t="str">
        <f>IF(D159="","",MATCH(D159,[1]База!#REF!,0))</f>
        <v/>
      </c>
      <c r="H159" t="str">
        <f>IF(E159="","",MATCH(E159,[1]База!#REF!,0))</f>
        <v/>
      </c>
      <c r="I159" t="e">
        <f>IF(#REF!="","",MATCH(#REF!,[1]База!#REF!,0))</f>
        <v>#REF!</v>
      </c>
      <c r="J159" t="str">
        <f t="shared" ca="1" si="3"/>
        <v/>
      </c>
      <c r="K159" t="str">
        <f t="shared" ca="1" si="3"/>
        <v/>
      </c>
      <c r="L159" t="str">
        <f t="shared" ca="1" si="3"/>
        <v/>
      </c>
      <c r="M159" t="e">
        <f t="shared" ca="1" si="3"/>
        <v>#REF!</v>
      </c>
    </row>
    <row r="160" spans="6:13" x14ac:dyDescent="0.25">
      <c r="F160" t="str">
        <f>IF(C160="","",MATCH(C160,[1]База!#REF!,0))</f>
        <v/>
      </c>
      <c r="G160" t="str">
        <f>IF(D160="","",MATCH(D160,[1]База!#REF!,0))</f>
        <v/>
      </c>
      <c r="H160" t="str">
        <f>IF(E160="","",MATCH(E160,[1]База!#REF!,0))</f>
        <v/>
      </c>
      <c r="I160" t="e">
        <f>IF(#REF!="","",MATCH(#REF!,[1]База!#REF!,0))</f>
        <v>#REF!</v>
      </c>
      <c r="J160" t="str">
        <f t="shared" ca="1" si="3"/>
        <v/>
      </c>
      <c r="K160" t="str">
        <f t="shared" ca="1" si="3"/>
        <v/>
      </c>
      <c r="L160" t="str">
        <f t="shared" ca="1" si="3"/>
        <v/>
      </c>
      <c r="M160" t="e">
        <f t="shared" ca="1" si="3"/>
        <v>#REF!</v>
      </c>
    </row>
    <row r="161" spans="6:13" x14ac:dyDescent="0.25">
      <c r="F161" t="str">
        <f>IF(C161="","",MATCH(C161,[1]База!#REF!,0))</f>
        <v/>
      </c>
      <c r="G161" t="str">
        <f>IF(D161="","",MATCH(D161,[1]База!#REF!,0))</f>
        <v/>
      </c>
      <c r="H161" t="str">
        <f>IF(E161="","",MATCH(E161,[1]База!#REF!,0))</f>
        <v/>
      </c>
      <c r="I161" t="e">
        <f>IF(#REF!="","",MATCH(#REF!,[1]База!#REF!,0))</f>
        <v>#REF!</v>
      </c>
      <c r="J161" t="str">
        <f t="shared" ca="1" si="3"/>
        <v/>
      </c>
      <c r="K161" t="str">
        <f t="shared" ca="1" si="3"/>
        <v/>
      </c>
      <c r="L161" t="str">
        <f t="shared" ca="1" si="3"/>
        <v/>
      </c>
      <c r="M161" t="e">
        <f t="shared" ca="1" si="3"/>
        <v>#REF!</v>
      </c>
    </row>
    <row r="162" spans="6:13" x14ac:dyDescent="0.25">
      <c r="F162" t="str">
        <f>IF(C162="","",MATCH(C162,[1]База!#REF!,0))</f>
        <v/>
      </c>
      <c r="G162" t="str">
        <f>IF(D162="","",MATCH(D162,[1]База!#REF!,0))</f>
        <v/>
      </c>
      <c r="H162" t="str">
        <f>IF(E162="","",MATCH(E162,[1]База!#REF!,0))</f>
        <v/>
      </c>
      <c r="I162" t="e">
        <f>IF(#REF!="","",MATCH(#REF!,[1]База!#REF!,0))</f>
        <v>#REF!</v>
      </c>
      <c r="J162" t="str">
        <f t="shared" ca="1" si="3"/>
        <v/>
      </c>
      <c r="K162" t="str">
        <f t="shared" ca="1" si="3"/>
        <v/>
      </c>
      <c r="L162" t="str">
        <f t="shared" ca="1" si="3"/>
        <v/>
      </c>
      <c r="M162" t="e">
        <f t="shared" ca="1" si="3"/>
        <v>#REF!</v>
      </c>
    </row>
    <row r="163" spans="6:13" x14ac:dyDescent="0.25">
      <c r="F163" t="str">
        <f>IF(C163="","",MATCH(C163,[1]База!#REF!,0))</f>
        <v/>
      </c>
      <c r="G163" t="str">
        <f>IF(D163="","",MATCH(D163,[1]База!#REF!,0))</f>
        <v/>
      </c>
      <c r="H163" t="str">
        <f>IF(E163="","",MATCH(E163,[1]База!#REF!,0))</f>
        <v/>
      </c>
      <c r="I163" t="e">
        <f>IF(#REF!="","",MATCH(#REF!,[1]База!#REF!,0))</f>
        <v>#REF!</v>
      </c>
      <c r="J163" t="str">
        <f t="shared" ca="1" si="3"/>
        <v/>
      </c>
      <c r="K163" t="str">
        <f t="shared" ca="1" si="3"/>
        <v/>
      </c>
      <c r="L163" t="str">
        <f t="shared" ca="1" si="3"/>
        <v/>
      </c>
      <c r="M163" t="e">
        <f t="shared" ca="1" si="3"/>
        <v>#REF!</v>
      </c>
    </row>
    <row r="164" spans="6:13" x14ac:dyDescent="0.25">
      <c r="F164" t="str">
        <f>IF(C164="","",MATCH(C164,[1]База!#REF!,0))</f>
        <v/>
      </c>
      <c r="G164" t="str">
        <f>IF(D164="","",MATCH(D164,[1]База!#REF!,0))</f>
        <v/>
      </c>
      <c r="H164" t="str">
        <f>IF(E164="","",MATCH(E164,[1]База!#REF!,0))</f>
        <v/>
      </c>
      <c r="I164" t="e">
        <f>IF(#REF!="","",MATCH(#REF!,[1]База!#REF!,0))</f>
        <v>#REF!</v>
      </c>
      <c r="J164" t="str">
        <f t="shared" ca="1" si="3"/>
        <v/>
      </c>
      <c r="K164" t="str">
        <f t="shared" ca="1" si="3"/>
        <v/>
      </c>
      <c r="L164" t="str">
        <f t="shared" ca="1" si="3"/>
        <v/>
      </c>
      <c r="M164" t="e">
        <f t="shared" ca="1" si="3"/>
        <v>#REF!</v>
      </c>
    </row>
    <row r="165" spans="6:13" x14ac:dyDescent="0.25">
      <c r="F165" t="str">
        <f>IF(C165="","",MATCH(C165,[1]База!#REF!,0))</f>
        <v/>
      </c>
      <c r="G165" t="str">
        <f>IF(D165="","",MATCH(D165,[1]База!#REF!,0))</f>
        <v/>
      </c>
      <c r="H165" t="str">
        <f>IF(E165="","",MATCH(E165,[1]База!#REF!,0))</f>
        <v/>
      </c>
      <c r="I165" t="e">
        <f>IF(#REF!="","",MATCH(#REF!,[1]База!#REF!,0))</f>
        <v>#REF!</v>
      </c>
      <c r="J165" t="str">
        <f t="shared" ca="1" si="3"/>
        <v/>
      </c>
      <c r="K165" t="str">
        <f t="shared" ca="1" si="3"/>
        <v/>
      </c>
      <c r="L165" t="str">
        <f t="shared" ca="1" si="3"/>
        <v/>
      </c>
      <c r="M165" t="e">
        <f t="shared" ca="1" si="3"/>
        <v>#REF!</v>
      </c>
    </row>
    <row r="166" spans="6:13" x14ac:dyDescent="0.25">
      <c r="F166" t="str">
        <f>IF(C166="","",MATCH(C166,[1]База!#REF!,0))</f>
        <v/>
      </c>
      <c r="G166" t="str">
        <f>IF(D166="","",MATCH(D166,[1]База!#REF!,0))</f>
        <v/>
      </c>
      <c r="H166" t="str">
        <f>IF(E166="","",MATCH(E166,[1]База!#REF!,0))</f>
        <v/>
      </c>
      <c r="I166" t="e">
        <f>IF(#REF!="","",MATCH(#REF!,[1]База!#REF!,0))</f>
        <v>#REF!</v>
      </c>
      <c r="J166" t="str">
        <f t="shared" ca="1" si="3"/>
        <v/>
      </c>
      <c r="K166" t="str">
        <f t="shared" ca="1" si="3"/>
        <v/>
      </c>
      <c r="L166" t="str">
        <f t="shared" ca="1" si="3"/>
        <v/>
      </c>
      <c r="M166" t="e">
        <f t="shared" ca="1" si="3"/>
        <v>#REF!</v>
      </c>
    </row>
    <row r="167" spans="6:13" x14ac:dyDescent="0.25">
      <c r="F167" t="str">
        <f>IF(C167="","",MATCH(C167,[1]База!#REF!,0))</f>
        <v/>
      </c>
      <c r="G167" t="str">
        <f>IF(D167="","",MATCH(D167,[1]База!#REF!,0))</f>
        <v/>
      </c>
      <c r="H167" t="str">
        <f>IF(E167="","",MATCH(E167,[1]База!#REF!,0))</f>
        <v/>
      </c>
      <c r="I167" t="e">
        <f>IF(#REF!="","",MATCH(#REF!,[1]База!#REF!,0))</f>
        <v>#REF!</v>
      </c>
      <c r="J167" t="str">
        <f t="shared" ca="1" si="3"/>
        <v/>
      </c>
      <c r="K167" t="str">
        <f t="shared" ca="1" si="3"/>
        <v/>
      </c>
      <c r="L167" t="str">
        <f t="shared" ca="1" si="3"/>
        <v/>
      </c>
      <c r="M167" t="e">
        <f t="shared" ca="1" si="3"/>
        <v>#REF!</v>
      </c>
    </row>
    <row r="168" spans="6:13" x14ac:dyDescent="0.25">
      <c r="F168" t="str">
        <f>IF(C168="","",MATCH(C168,[1]База!#REF!,0))</f>
        <v/>
      </c>
      <c r="G168" t="str">
        <f>IF(D168="","",MATCH(D168,[1]База!#REF!,0))</f>
        <v/>
      </c>
      <c r="H168" t="str">
        <f>IF(E168="","",MATCH(E168,[1]База!#REF!,0))</f>
        <v/>
      </c>
      <c r="I168" t="e">
        <f>IF(#REF!="","",MATCH(#REF!,[1]База!#REF!,0))</f>
        <v>#REF!</v>
      </c>
      <c r="J168" t="str">
        <f t="shared" ca="1" si="3"/>
        <v/>
      </c>
      <c r="K168" t="str">
        <f t="shared" ca="1" si="3"/>
        <v/>
      </c>
      <c r="L168" t="str">
        <f t="shared" ca="1" si="3"/>
        <v/>
      </c>
      <c r="M168" t="e">
        <f t="shared" ca="1" si="3"/>
        <v>#REF!</v>
      </c>
    </row>
    <row r="169" spans="6:13" x14ac:dyDescent="0.25">
      <c r="F169" t="str">
        <f>IF(C169="","",MATCH(C169,[1]База!#REF!,0))</f>
        <v/>
      </c>
      <c r="G169" t="str">
        <f>IF(D169="","",MATCH(D169,[1]База!#REF!,0))</f>
        <v/>
      </c>
      <c r="H169" t="str">
        <f>IF(E169="","",MATCH(E169,[1]База!#REF!,0))</f>
        <v/>
      </c>
      <c r="I169" t="e">
        <f>IF(#REF!="","",MATCH(#REF!,[1]База!#REF!,0))</f>
        <v>#REF!</v>
      </c>
      <c r="J169" t="str">
        <f t="shared" ca="1" si="3"/>
        <v/>
      </c>
      <c r="K169" t="str">
        <f t="shared" ca="1" si="3"/>
        <v/>
      </c>
      <c r="L169" t="str">
        <f t="shared" ca="1" si="3"/>
        <v/>
      </c>
      <c r="M169" t="e">
        <f t="shared" ca="1" si="3"/>
        <v>#REF!</v>
      </c>
    </row>
    <row r="170" spans="6:13" x14ac:dyDescent="0.25">
      <c r="F170" t="str">
        <f>IF(C170="","",MATCH(C170,[1]База!#REF!,0))</f>
        <v/>
      </c>
      <c r="G170" t="str">
        <f>IF(D170="","",MATCH(D170,[1]База!#REF!,0))</f>
        <v/>
      </c>
      <c r="H170" t="str">
        <f>IF(E170="","",MATCH(E170,[1]База!#REF!,0))</f>
        <v/>
      </c>
      <c r="I170" t="e">
        <f>IF(#REF!="","",MATCH(#REF!,[1]База!#REF!,0))</f>
        <v>#REF!</v>
      </c>
      <c r="J170" t="str">
        <f t="shared" ca="1" si="3"/>
        <v/>
      </c>
      <c r="K170" t="str">
        <f t="shared" ca="1" si="3"/>
        <v/>
      </c>
      <c r="L170" t="str">
        <f t="shared" ca="1" si="3"/>
        <v/>
      </c>
      <c r="M170" t="e">
        <f t="shared" ca="1" si="3"/>
        <v>#REF!</v>
      </c>
    </row>
    <row r="171" spans="6:13" x14ac:dyDescent="0.25">
      <c r="F171" t="str">
        <f>IF(C171="","",MATCH(C171,[1]База!#REF!,0))</f>
        <v/>
      </c>
      <c r="G171" t="str">
        <f>IF(D171="","",MATCH(D171,[1]База!#REF!,0))</f>
        <v/>
      </c>
      <c r="H171" t="str">
        <f>IF(E171="","",MATCH(E171,[1]База!#REF!,0))</f>
        <v/>
      </c>
      <c r="I171" t="e">
        <f>IF(#REF!="","",MATCH(#REF!,[1]База!#REF!,0))</f>
        <v>#REF!</v>
      </c>
      <c r="J171" t="str">
        <f t="shared" ca="1" si="3"/>
        <v/>
      </c>
      <c r="K171" t="str">
        <f t="shared" ca="1" si="3"/>
        <v/>
      </c>
      <c r="L171" t="str">
        <f t="shared" ca="1" si="3"/>
        <v/>
      </c>
      <c r="M171" t="e">
        <f t="shared" ca="1" si="3"/>
        <v>#REF!</v>
      </c>
    </row>
    <row r="172" spans="6:13" x14ac:dyDescent="0.25">
      <c r="F172" t="str">
        <f>IF(C172="","",MATCH(C172,[1]База!#REF!,0))</f>
        <v/>
      </c>
      <c r="G172" t="str">
        <f>IF(D172="","",MATCH(D172,[1]База!#REF!,0))</f>
        <v/>
      </c>
      <c r="H172" t="str">
        <f>IF(E172="","",MATCH(E172,[1]База!#REF!,0))</f>
        <v/>
      </c>
      <c r="I172" t="e">
        <f>IF(#REF!="","",MATCH(#REF!,[1]База!#REF!,0))</f>
        <v>#REF!</v>
      </c>
      <c r="J172" t="str">
        <f t="shared" ca="1" si="3"/>
        <v/>
      </c>
      <c r="K172" t="str">
        <f t="shared" ca="1" si="3"/>
        <v/>
      </c>
      <c r="L172" t="str">
        <f t="shared" ca="1" si="3"/>
        <v/>
      </c>
      <c r="M172" t="e">
        <f t="shared" ca="1" si="3"/>
        <v>#REF!</v>
      </c>
    </row>
    <row r="173" spans="6:13" x14ac:dyDescent="0.25">
      <c r="F173" t="str">
        <f>IF(C173="","",MATCH(C173,[1]База!#REF!,0))</f>
        <v/>
      </c>
      <c r="G173" t="str">
        <f>IF(D173="","",MATCH(D173,[1]База!#REF!,0))</f>
        <v/>
      </c>
      <c r="H173" t="str">
        <f>IF(E173="","",MATCH(E173,[1]База!#REF!,0))</f>
        <v/>
      </c>
      <c r="I173" t="e">
        <f>IF(#REF!="","",MATCH(#REF!,[1]База!#REF!,0))</f>
        <v>#REF!</v>
      </c>
      <c r="J173" t="str">
        <f t="shared" ca="1" si="3"/>
        <v/>
      </c>
      <c r="K173" t="str">
        <f t="shared" ca="1" si="3"/>
        <v/>
      </c>
      <c r="L173" t="str">
        <f t="shared" ca="1" si="3"/>
        <v/>
      </c>
      <c r="M173" t="e">
        <f t="shared" ca="1" si="3"/>
        <v>#REF!</v>
      </c>
    </row>
    <row r="174" spans="6:13" x14ac:dyDescent="0.25">
      <c r="F174" t="str">
        <f>IF(C174="","",MATCH(C174,[1]База!#REF!,0))</f>
        <v/>
      </c>
      <c r="G174" t="str">
        <f>IF(D174="","",MATCH(D174,[1]База!#REF!,0))</f>
        <v/>
      </c>
      <c r="H174" t="str">
        <f>IF(E174="","",MATCH(E174,[1]База!#REF!,0))</f>
        <v/>
      </c>
      <c r="I174" t="e">
        <f>IF(#REF!="","",MATCH(#REF!,[1]База!#REF!,0))</f>
        <v>#REF!</v>
      </c>
      <c r="J174" t="str">
        <f t="shared" ca="1" si="3"/>
        <v/>
      </c>
      <c r="K174" t="str">
        <f t="shared" ca="1" si="3"/>
        <v/>
      </c>
      <c r="L174" t="str">
        <f t="shared" ca="1" si="3"/>
        <v/>
      </c>
      <c r="M174" t="e">
        <f t="shared" ca="1" si="3"/>
        <v>#REF!</v>
      </c>
    </row>
    <row r="175" spans="6:13" x14ac:dyDescent="0.25">
      <c r="F175" t="str">
        <f>IF(C175="","",MATCH(C175,[1]База!#REF!,0))</f>
        <v/>
      </c>
      <c r="G175" t="str">
        <f>IF(D175="","",MATCH(D175,[1]База!#REF!,0))</f>
        <v/>
      </c>
      <c r="H175" t="str">
        <f>IF(E175="","",MATCH(E175,[1]База!#REF!,0))</f>
        <v/>
      </c>
      <c r="I175" t="e">
        <f>IF(#REF!="","",MATCH(#REF!,[1]База!#REF!,0))</f>
        <v>#REF!</v>
      </c>
      <c r="J175" t="str">
        <f t="shared" ca="1" si="3"/>
        <v/>
      </c>
      <c r="K175" t="str">
        <f t="shared" ca="1" si="3"/>
        <v/>
      </c>
      <c r="L175" t="str">
        <f t="shared" ca="1" si="3"/>
        <v/>
      </c>
      <c r="M175" t="e">
        <f t="shared" ca="1" si="3"/>
        <v>#REF!</v>
      </c>
    </row>
    <row r="176" spans="6:13" x14ac:dyDescent="0.25">
      <c r="F176" t="str">
        <f>IF(C176="","",MATCH(C176,[1]База!#REF!,0))</f>
        <v/>
      </c>
      <c r="G176" t="str">
        <f>IF(D176="","",MATCH(D176,[1]База!#REF!,0))</f>
        <v/>
      </c>
      <c r="H176" t="str">
        <f>IF(E176="","",MATCH(E176,[1]База!#REF!,0))</f>
        <v/>
      </c>
      <c r="I176" t="e">
        <f>IF(#REF!="","",MATCH(#REF!,[1]База!#REF!,0))</f>
        <v>#REF!</v>
      </c>
      <c r="J176" t="str">
        <f t="shared" ca="1" si="3"/>
        <v/>
      </c>
      <c r="K176" t="str">
        <f t="shared" ca="1" si="3"/>
        <v/>
      </c>
      <c r="L176" t="str">
        <f t="shared" ca="1" si="3"/>
        <v/>
      </c>
      <c r="M176" t="e">
        <f t="shared" ca="1" si="3"/>
        <v>#REF!</v>
      </c>
    </row>
    <row r="177" spans="6:13" x14ac:dyDescent="0.25">
      <c r="F177" t="str">
        <f>IF(C177="","",MATCH(C177,[1]База!#REF!,0))</f>
        <v/>
      </c>
      <c r="G177" t="str">
        <f>IF(D177="","",MATCH(D177,[1]База!#REF!,0))</f>
        <v/>
      </c>
      <c r="H177" t="str">
        <f>IF(E177="","",MATCH(E177,[1]База!#REF!,0))</f>
        <v/>
      </c>
      <c r="I177" t="e">
        <f>IF(#REF!="","",MATCH(#REF!,[1]База!#REF!,0))</f>
        <v>#REF!</v>
      </c>
      <c r="J177" t="str">
        <f t="shared" ca="1" si="3"/>
        <v/>
      </c>
      <c r="K177" t="str">
        <f t="shared" ca="1" si="3"/>
        <v/>
      </c>
      <c r="L177" t="str">
        <f t="shared" ca="1" si="3"/>
        <v/>
      </c>
      <c r="M177" t="e">
        <f t="shared" ca="1" si="3"/>
        <v>#REF!</v>
      </c>
    </row>
    <row r="178" spans="6:13" x14ac:dyDescent="0.25">
      <c r="F178" t="str">
        <f>IF(C178="","",MATCH(C178,[1]База!#REF!,0))</f>
        <v/>
      </c>
      <c r="G178" t="str">
        <f>IF(D178="","",MATCH(D178,[1]База!#REF!,0))</f>
        <v/>
      </c>
      <c r="H178" t="str">
        <f>IF(E178="","",MATCH(E178,[1]База!#REF!,0))</f>
        <v/>
      </c>
      <c r="I178" t="e">
        <f>IF(#REF!="","",MATCH(#REF!,[1]База!#REF!,0))</f>
        <v>#REF!</v>
      </c>
      <c r="J178" t="str">
        <f t="shared" ca="1" si="3"/>
        <v/>
      </c>
      <c r="K178" t="str">
        <f t="shared" ca="1" si="3"/>
        <v/>
      </c>
      <c r="L178" t="str">
        <f t="shared" ca="1" si="3"/>
        <v/>
      </c>
      <c r="M178" t="e">
        <f t="shared" ca="1" si="3"/>
        <v>#REF!</v>
      </c>
    </row>
    <row r="179" spans="6:13" x14ac:dyDescent="0.25">
      <c r="F179" t="str">
        <f>IF(C179="","",MATCH(C179,[1]База!#REF!,0))</f>
        <v/>
      </c>
      <c r="G179" t="str">
        <f>IF(D179="","",MATCH(D179,[1]База!#REF!,0))</f>
        <v/>
      </c>
      <c r="H179" t="str">
        <f>IF(E179="","",MATCH(E179,[1]База!#REF!,0))</f>
        <v/>
      </c>
      <c r="I179" t="e">
        <f>IF(#REF!="","",MATCH(#REF!,[1]База!#REF!,0))</f>
        <v>#REF!</v>
      </c>
      <c r="J179" t="str">
        <f t="shared" ca="1" si="3"/>
        <v/>
      </c>
      <c r="K179" t="str">
        <f t="shared" ca="1" si="3"/>
        <v/>
      </c>
      <c r="L179" t="str">
        <f t="shared" ca="1" si="3"/>
        <v/>
      </c>
      <c r="M179" t="e">
        <f t="shared" ca="1" si="3"/>
        <v>#REF!</v>
      </c>
    </row>
    <row r="180" spans="6:13" x14ac:dyDescent="0.25">
      <c r="F180" t="str">
        <f>IF(C180="","",MATCH(C180,[1]База!#REF!,0))</f>
        <v/>
      </c>
      <c r="G180" t="str">
        <f>IF(D180="","",MATCH(D180,[1]База!#REF!,0))</f>
        <v/>
      </c>
      <c r="H180" t="str">
        <f>IF(E180="","",MATCH(E180,[1]База!#REF!,0))</f>
        <v/>
      </c>
      <c r="I180" t="e">
        <f>IF(#REF!="","",MATCH(#REF!,[1]База!#REF!,0))</f>
        <v>#REF!</v>
      </c>
      <c r="J180" t="str">
        <f t="shared" ca="1" si="3"/>
        <v/>
      </c>
      <c r="K180" t="str">
        <f t="shared" ca="1" si="3"/>
        <v/>
      </c>
      <c r="L180" t="str">
        <f t="shared" ca="1" si="3"/>
        <v/>
      </c>
      <c r="M180" t="e">
        <f t="shared" ca="1" si="3"/>
        <v>#REF!</v>
      </c>
    </row>
    <row r="181" spans="6:13" x14ac:dyDescent="0.25">
      <c r="F181" t="str">
        <f>IF(C181="","",MATCH(C181,[1]База!#REF!,0))</f>
        <v/>
      </c>
      <c r="G181" t="str">
        <f>IF(D181="","",MATCH(D181,[1]База!#REF!,0))</f>
        <v/>
      </c>
      <c r="H181" t="str">
        <f>IF(E181="","",MATCH(E181,[1]База!#REF!,0))</f>
        <v/>
      </c>
      <c r="I181" t="e">
        <f>IF(#REF!="","",MATCH(#REF!,[1]База!#REF!,0))</f>
        <v>#REF!</v>
      </c>
      <c r="J181" t="str">
        <f t="shared" ca="1" si="3"/>
        <v/>
      </c>
      <c r="K181" t="str">
        <f t="shared" ca="1" si="3"/>
        <v/>
      </c>
      <c r="L181" t="str">
        <f t="shared" ca="1" si="3"/>
        <v/>
      </c>
      <c r="M181" t="e">
        <f t="shared" ca="1" si="3"/>
        <v>#REF!</v>
      </c>
    </row>
    <row r="182" spans="6:13" x14ac:dyDescent="0.25">
      <c r="F182" t="str">
        <f>IF(C182="","",MATCH(C182,[1]База!#REF!,0))</f>
        <v/>
      </c>
      <c r="G182" t="str">
        <f>IF(D182="","",MATCH(D182,[1]База!#REF!,0))</f>
        <v/>
      </c>
      <c r="H182" t="str">
        <f>IF(E182="","",MATCH(E182,[1]База!#REF!,0))</f>
        <v/>
      </c>
      <c r="I182" t="e">
        <f>IF(#REF!="","",MATCH(#REF!,[1]База!#REF!,0))</f>
        <v>#REF!</v>
      </c>
      <c r="J182" t="str">
        <f t="shared" ca="1" si="3"/>
        <v/>
      </c>
      <c r="K182" t="str">
        <f t="shared" ca="1" si="3"/>
        <v/>
      </c>
      <c r="L182" t="str">
        <f t="shared" ca="1" si="3"/>
        <v/>
      </c>
      <c r="M182" t="e">
        <f t="shared" ca="1" si="3"/>
        <v>#REF!</v>
      </c>
    </row>
    <row r="183" spans="6:13" x14ac:dyDescent="0.25">
      <c r="F183" t="str">
        <f>IF(C183="","",MATCH(C183,[1]База!#REF!,0))</f>
        <v/>
      </c>
      <c r="G183" t="str">
        <f>IF(D183="","",MATCH(D183,[1]База!#REF!,0))</f>
        <v/>
      </c>
      <c r="H183" t="str">
        <f>IF(E183="","",MATCH(E183,[1]База!#REF!,0))</f>
        <v/>
      </c>
      <c r="I183" t="e">
        <f>IF(#REF!="","",MATCH(#REF!,[1]База!#REF!,0))</f>
        <v>#REF!</v>
      </c>
      <c r="J183" t="str">
        <f t="shared" ca="1" si="3"/>
        <v/>
      </c>
      <c r="K183" t="str">
        <f t="shared" ca="1" si="3"/>
        <v/>
      </c>
      <c r="L183" t="str">
        <f t="shared" ca="1" si="3"/>
        <v/>
      </c>
      <c r="M183" t="e">
        <f t="shared" ca="1" si="3"/>
        <v>#REF!</v>
      </c>
    </row>
    <row r="184" spans="6:13" x14ac:dyDescent="0.25">
      <c r="F184" t="str">
        <f>IF(C184="","",MATCH(C184,[1]База!#REF!,0))</f>
        <v/>
      </c>
      <c r="G184" t="str">
        <f>IF(D184="","",MATCH(D184,[1]База!#REF!,0))</f>
        <v/>
      </c>
      <c r="H184" t="str">
        <f>IF(E184="","",MATCH(E184,[1]База!#REF!,0))</f>
        <v/>
      </c>
      <c r="I184" t="e">
        <f>IF(#REF!="","",MATCH(#REF!,[1]База!#REF!,0))</f>
        <v>#REF!</v>
      </c>
      <c r="J184" t="str">
        <f t="shared" ca="1" si="3"/>
        <v/>
      </c>
      <c r="K184" t="str">
        <f t="shared" ca="1" si="3"/>
        <v/>
      </c>
      <c r="L184" t="str">
        <f t="shared" ca="1" si="3"/>
        <v/>
      </c>
      <c r="M184" t="e">
        <f t="shared" ca="1" si="3"/>
        <v>#REF!</v>
      </c>
    </row>
    <row r="185" spans="6:13" x14ac:dyDescent="0.25">
      <c r="F185" t="str">
        <f>IF(C185="","",MATCH(C185,[1]База!#REF!,0))</f>
        <v/>
      </c>
      <c r="G185" t="str">
        <f>IF(D185="","",MATCH(D185,[1]База!#REF!,0))</f>
        <v/>
      </c>
      <c r="H185" t="str">
        <f>IF(E185="","",MATCH(E185,[1]База!#REF!,0))</f>
        <v/>
      </c>
      <c r="I185" t="e">
        <f>IF(#REF!="","",MATCH(#REF!,[1]База!#REF!,0))</f>
        <v>#REF!</v>
      </c>
      <c r="J185" t="str">
        <f t="shared" ca="1" si="3"/>
        <v/>
      </c>
      <c r="K185" t="str">
        <f t="shared" ca="1" si="3"/>
        <v/>
      </c>
      <c r="L185" t="str">
        <f t="shared" ca="1" si="3"/>
        <v/>
      </c>
      <c r="M185" t="e">
        <f t="shared" ca="1" si="3"/>
        <v>#REF!</v>
      </c>
    </row>
    <row r="186" spans="6:13" x14ac:dyDescent="0.25">
      <c r="F186" t="str">
        <f>IF(C186="","",MATCH(C186,[1]База!#REF!,0))</f>
        <v/>
      </c>
      <c r="G186" t="str">
        <f>IF(D186="","",MATCH(D186,[1]База!#REF!,0))</f>
        <v/>
      </c>
      <c r="H186" t="str">
        <f>IF(E186="","",MATCH(E186,[1]База!#REF!,0))</f>
        <v/>
      </c>
      <c r="I186" t="e">
        <f>IF(#REF!="","",MATCH(#REF!,[1]База!#REF!,0))</f>
        <v>#REF!</v>
      </c>
      <c r="J186" t="str">
        <f t="shared" ca="1" si="3"/>
        <v/>
      </c>
      <c r="K186" t="str">
        <f t="shared" ca="1" si="3"/>
        <v/>
      </c>
      <c r="L186" t="str">
        <f t="shared" ca="1" si="3"/>
        <v/>
      </c>
      <c r="M186" t="e">
        <f t="shared" ca="1" si="3"/>
        <v>#REF!</v>
      </c>
    </row>
    <row r="187" spans="6:13" x14ac:dyDescent="0.25">
      <c r="F187" t="str">
        <f>IF(C187="","",MATCH(C187,[1]База!#REF!,0))</f>
        <v/>
      </c>
      <c r="G187" t="str">
        <f>IF(D187="","",MATCH(D187,[1]База!#REF!,0))</f>
        <v/>
      </c>
      <c r="H187" t="str">
        <f>IF(E187="","",MATCH(E187,[1]База!#REF!,0))</f>
        <v/>
      </c>
      <c r="I187" t="e">
        <f>IF(#REF!="","",MATCH(#REF!,[1]База!#REF!,0))</f>
        <v>#REF!</v>
      </c>
      <c r="J187" t="str">
        <f t="shared" ca="1" si="3"/>
        <v/>
      </c>
      <c r="K187" t="str">
        <f t="shared" ca="1" si="3"/>
        <v/>
      </c>
      <c r="L187" t="str">
        <f t="shared" ca="1" si="3"/>
        <v/>
      </c>
      <c r="M187" t="e">
        <f t="shared" ca="1" si="3"/>
        <v>#REF!</v>
      </c>
    </row>
    <row r="188" spans="6:13" x14ac:dyDescent="0.25">
      <c r="F188" t="str">
        <f>IF(C188="","",MATCH(C188,[1]База!#REF!,0))</f>
        <v/>
      </c>
      <c r="G188" t="str">
        <f>IF(D188="","",MATCH(D188,[1]База!#REF!,0))</f>
        <v/>
      </c>
      <c r="H188" t="str">
        <f>IF(E188="","",MATCH(E188,[1]База!#REF!,0))</f>
        <v/>
      </c>
      <c r="I188" t="e">
        <f>IF(#REF!="","",MATCH(#REF!,[1]База!#REF!,0))</f>
        <v>#REF!</v>
      </c>
      <c r="J188" t="str">
        <f t="shared" ca="1" si="3"/>
        <v/>
      </c>
      <c r="K188" t="str">
        <f t="shared" ca="1" si="3"/>
        <v/>
      </c>
      <c r="L188" t="str">
        <f t="shared" ca="1" si="3"/>
        <v/>
      </c>
      <c r="M188" t="e">
        <f t="shared" ref="M188:M194" ca="1" si="4">IF(ISNA(I188),3,IF(I188="","",IF(INDIRECT(ADDRESS(I188,7,,,"База"))=0,2,IF(INDIRECT(ADDRESS(I188,3,,,"База"))=1,"",1))))</f>
        <v>#REF!</v>
      </c>
    </row>
    <row r="189" spans="6:13" x14ac:dyDescent="0.25">
      <c r="F189" t="str">
        <f>IF(C189="","",MATCH(C189,[1]База!#REF!,0))</f>
        <v/>
      </c>
      <c r="G189" t="str">
        <f>IF(D189="","",MATCH(D189,[1]База!#REF!,0))</f>
        <v/>
      </c>
      <c r="H189" t="str">
        <f>IF(E189="","",MATCH(E189,[1]База!#REF!,0))</f>
        <v/>
      </c>
      <c r="I189" t="e">
        <f>IF(#REF!="","",MATCH(#REF!,[1]База!#REF!,0))</f>
        <v>#REF!</v>
      </c>
      <c r="J189" t="str">
        <f t="shared" ref="J189:L194" ca="1" si="5">IF(ISNA(F189),3,IF(F189="","",IF(INDIRECT(ADDRESS(F189,7,,,"База"))=0,2,IF(INDIRECT(ADDRESS(F189,3,,,"База"))=1,"",1))))</f>
        <v/>
      </c>
      <c r="K189" t="str">
        <f t="shared" ca="1" si="5"/>
        <v/>
      </c>
      <c r="L189" t="str">
        <f t="shared" ca="1" si="5"/>
        <v/>
      </c>
      <c r="M189" t="e">
        <f t="shared" ca="1" si="4"/>
        <v>#REF!</v>
      </c>
    </row>
    <row r="190" spans="6:13" x14ac:dyDescent="0.25">
      <c r="F190" t="str">
        <f>IF(C190="","",MATCH(C190,[1]База!#REF!,0))</f>
        <v/>
      </c>
      <c r="G190" t="str">
        <f>IF(D190="","",MATCH(D190,[1]База!#REF!,0))</f>
        <v/>
      </c>
      <c r="H190" t="str">
        <f>IF(E190="","",MATCH(E190,[1]База!#REF!,0))</f>
        <v/>
      </c>
      <c r="I190" t="e">
        <f>IF(#REF!="","",MATCH(#REF!,[1]База!#REF!,0))</f>
        <v>#REF!</v>
      </c>
      <c r="J190" t="str">
        <f t="shared" ca="1" si="5"/>
        <v/>
      </c>
      <c r="K190" t="str">
        <f t="shared" ca="1" si="5"/>
        <v/>
      </c>
      <c r="L190" t="str">
        <f t="shared" ca="1" si="5"/>
        <v/>
      </c>
      <c r="M190" t="e">
        <f t="shared" ca="1" si="4"/>
        <v>#REF!</v>
      </c>
    </row>
    <row r="191" spans="6:13" x14ac:dyDescent="0.25">
      <c r="F191" t="str">
        <f>IF(C191="","",MATCH(C191,[1]База!#REF!,0))</f>
        <v/>
      </c>
      <c r="G191" t="str">
        <f>IF(D191="","",MATCH(D191,[1]База!#REF!,0))</f>
        <v/>
      </c>
      <c r="H191" t="str">
        <f>IF(E191="","",MATCH(E191,[1]База!#REF!,0))</f>
        <v/>
      </c>
      <c r="I191" t="e">
        <f>IF(#REF!="","",MATCH(#REF!,[1]База!#REF!,0))</f>
        <v>#REF!</v>
      </c>
      <c r="J191" t="str">
        <f t="shared" ca="1" si="5"/>
        <v/>
      </c>
      <c r="K191" t="str">
        <f t="shared" ca="1" si="5"/>
        <v/>
      </c>
      <c r="L191" t="str">
        <f t="shared" ca="1" si="5"/>
        <v/>
      </c>
      <c r="M191" t="e">
        <f t="shared" ca="1" si="4"/>
        <v>#REF!</v>
      </c>
    </row>
    <row r="192" spans="6:13" x14ac:dyDescent="0.25">
      <c r="F192" t="str">
        <f>IF(C192="","",MATCH(C192,[1]База!#REF!,0))</f>
        <v/>
      </c>
      <c r="G192" t="str">
        <f>IF(D192="","",MATCH(D192,[1]База!#REF!,0))</f>
        <v/>
      </c>
      <c r="H192" t="str">
        <f>IF(E192="","",MATCH(E192,[1]База!#REF!,0))</f>
        <v/>
      </c>
      <c r="I192" t="e">
        <f>IF(#REF!="","",MATCH(#REF!,[1]База!#REF!,0))</f>
        <v>#REF!</v>
      </c>
      <c r="J192" t="str">
        <f t="shared" ca="1" si="5"/>
        <v/>
      </c>
      <c r="K192" t="str">
        <f t="shared" ca="1" si="5"/>
        <v/>
      </c>
      <c r="L192" t="str">
        <f t="shared" ca="1" si="5"/>
        <v/>
      </c>
      <c r="M192" t="e">
        <f t="shared" ca="1" si="4"/>
        <v>#REF!</v>
      </c>
    </row>
    <row r="193" spans="6:13" x14ac:dyDescent="0.25">
      <c r="F193" t="str">
        <f>IF(C193="","",MATCH(C193,[1]База!#REF!,0))</f>
        <v/>
      </c>
      <c r="G193" t="str">
        <f>IF(D193="","",MATCH(D193,[1]База!#REF!,0))</f>
        <v/>
      </c>
      <c r="H193" t="str">
        <f>IF(E193="","",MATCH(E193,[1]База!#REF!,0))</f>
        <v/>
      </c>
      <c r="I193" t="e">
        <f>IF(#REF!="","",MATCH(#REF!,[1]База!#REF!,0))</f>
        <v>#REF!</v>
      </c>
      <c r="J193" t="str">
        <f t="shared" ca="1" si="5"/>
        <v/>
      </c>
      <c r="K193" t="str">
        <f t="shared" ca="1" si="5"/>
        <v/>
      </c>
      <c r="L193" t="str">
        <f t="shared" ca="1" si="5"/>
        <v/>
      </c>
      <c r="M193" t="e">
        <f t="shared" ca="1" si="4"/>
        <v>#REF!</v>
      </c>
    </row>
    <row r="194" spans="6:13" x14ac:dyDescent="0.25">
      <c r="F194" t="str">
        <f>IF(C194="","",MATCH(C194,[1]База!#REF!,0))</f>
        <v/>
      </c>
      <c r="G194" t="str">
        <f>IF(D194="","",MATCH(D194,[1]База!#REF!,0))</f>
        <v/>
      </c>
      <c r="H194" t="str">
        <f>IF(E194="","",MATCH(E194,[1]База!#REF!,0))</f>
        <v/>
      </c>
      <c r="I194" t="e">
        <f>IF(#REF!="","",MATCH(#REF!,[1]База!#REF!,0))</f>
        <v>#REF!</v>
      </c>
      <c r="J194" t="str">
        <f t="shared" ca="1" si="5"/>
        <v/>
      </c>
      <c r="K194" t="str">
        <f t="shared" ca="1" si="5"/>
        <v/>
      </c>
      <c r="L194" t="str">
        <f t="shared" ca="1" si="5"/>
        <v/>
      </c>
      <c r="M194" t="e">
        <f t="shared" ca="1" si="4"/>
        <v>#REF!</v>
      </c>
    </row>
  </sheetData>
  <sortState ref="B2:D21">
    <sortCondition ref="B2:B21"/>
  </sortState>
  <conditionalFormatting sqref="C27:E194 E21:E26 D3:E3 C23:D24 C5 D6 E5:E6 C8:E8 C12:E13 C15:E15 E18">
    <cfRule type="expression" dxfId="59" priority="43">
      <formula>J3=2</formula>
    </cfRule>
    <cfRule type="expression" dxfId="58" priority="44">
      <formula>J3=1</formula>
    </cfRule>
    <cfRule type="expression" dxfId="57" priority="45">
      <formula>J3=3</formula>
    </cfRule>
  </conditionalFormatting>
  <conditionalFormatting sqref="C25">
    <cfRule type="expression" dxfId="56" priority="40">
      <formula>K8=2</formula>
    </cfRule>
    <cfRule type="expression" dxfId="55" priority="41">
      <formula>K8=1</formula>
    </cfRule>
    <cfRule type="expression" dxfId="54" priority="42">
      <formula>K8=3</formula>
    </cfRule>
  </conditionalFormatting>
  <conditionalFormatting sqref="D25">
    <cfRule type="expression" dxfId="53" priority="37">
      <formula>K26=2</formula>
    </cfRule>
    <cfRule type="expression" dxfId="52" priority="38">
      <formula>K26=1</formula>
    </cfRule>
    <cfRule type="expression" dxfId="51" priority="39">
      <formula>K26=3</formula>
    </cfRule>
  </conditionalFormatting>
  <conditionalFormatting sqref="D2 D4 C7:D11 C14:D14 D17 D19">
    <cfRule type="expression" dxfId="50" priority="34">
      <formula>K2=2</formula>
    </cfRule>
    <cfRule type="expression" dxfId="49" priority="35">
      <formula>K2=1</formula>
    </cfRule>
    <cfRule type="expression" dxfId="48" priority="36">
      <formula>K2=3</formula>
    </cfRule>
  </conditionalFormatting>
  <conditionalFormatting sqref="D5 C3">
    <cfRule type="expression" dxfId="47" priority="49">
      <formula>J9=2</formula>
    </cfRule>
    <cfRule type="expression" dxfId="46" priority="50">
      <formula>J9=1</formula>
    </cfRule>
    <cfRule type="expression" dxfId="45" priority="51">
      <formula>J9=3</formula>
    </cfRule>
  </conditionalFormatting>
  <conditionalFormatting sqref="C2">
    <cfRule type="expression" dxfId="44" priority="55">
      <formula>L9=2</formula>
    </cfRule>
    <cfRule type="expression" dxfId="43" priority="56">
      <formula>L9=1</formula>
    </cfRule>
    <cfRule type="expression" dxfId="42" priority="57">
      <formula>L9=3</formula>
    </cfRule>
  </conditionalFormatting>
  <conditionalFormatting sqref="C6">
    <cfRule type="expression" dxfId="41" priority="61">
      <formula>M9=2</formula>
    </cfRule>
    <cfRule type="expression" dxfId="40" priority="62">
      <formula>M9=1</formula>
    </cfRule>
    <cfRule type="expression" dxfId="39" priority="63">
      <formula>M9=3</formula>
    </cfRule>
  </conditionalFormatting>
  <conditionalFormatting sqref="C4">
    <cfRule type="expression" dxfId="38" priority="73">
      <formula>K17=2</formula>
    </cfRule>
    <cfRule type="expression" dxfId="37" priority="74">
      <formula>K17=1</formula>
    </cfRule>
    <cfRule type="expression" dxfId="36" priority="75">
      <formula>K17=3</formula>
    </cfRule>
  </conditionalFormatting>
  <conditionalFormatting sqref="C16 D15:D16 E16 C18:E18 C20:E21">
    <cfRule type="expression" dxfId="35" priority="79">
      <formula>J17=2</formula>
    </cfRule>
    <cfRule type="expression" dxfId="34" priority="80">
      <formula>J17=1</formula>
    </cfRule>
    <cfRule type="expression" dxfId="33" priority="81">
      <formula>J17=3</formula>
    </cfRule>
  </conditionalFormatting>
  <conditionalFormatting sqref="C16">
    <cfRule type="expression" dxfId="32" priority="94">
      <formula>M21=2</formula>
    </cfRule>
    <cfRule type="expression" dxfId="31" priority="95">
      <formula>M21=1</formula>
    </cfRule>
    <cfRule type="expression" dxfId="30" priority="96">
      <formula>M21=3</formula>
    </cfRule>
  </conditionalFormatting>
  <conditionalFormatting sqref="C16">
    <cfRule type="expression" dxfId="29" priority="28">
      <formula>L21=2</formula>
    </cfRule>
    <cfRule type="expression" dxfId="28" priority="29">
      <formula>L21=1</formula>
    </cfRule>
    <cfRule type="expression" dxfId="27" priority="30">
      <formula>L21=3</formula>
    </cfRule>
  </conditionalFormatting>
  <conditionalFormatting sqref="C15">
    <cfRule type="expression" dxfId="26" priority="25">
      <formula>M20=2</formula>
    </cfRule>
    <cfRule type="expression" dxfId="25" priority="26">
      <formula>M20=1</formula>
    </cfRule>
    <cfRule type="expression" dxfId="24" priority="27">
      <formula>M20=3</formula>
    </cfRule>
  </conditionalFormatting>
  <conditionalFormatting sqref="E8">
    <cfRule type="expression" dxfId="23" priority="22">
      <formula>M8=2</formula>
    </cfRule>
    <cfRule type="expression" dxfId="22" priority="23">
      <formula>M8=1</formula>
    </cfRule>
    <cfRule type="expression" dxfId="21" priority="24">
      <formula>M8=3</formula>
    </cfRule>
  </conditionalFormatting>
  <conditionalFormatting sqref="E3">
    <cfRule type="expression" dxfId="20" priority="19">
      <formula>L9=2</formula>
    </cfRule>
    <cfRule type="expression" dxfId="19" priority="20">
      <formula>L9=1</formula>
    </cfRule>
    <cfRule type="expression" dxfId="18" priority="21">
      <formula>L9=3</formula>
    </cfRule>
  </conditionalFormatting>
  <conditionalFormatting sqref="E6">
    <cfRule type="expression" dxfId="17" priority="16">
      <formula>O9=2</formula>
    </cfRule>
    <cfRule type="expression" dxfId="16" priority="17">
      <formula>O9=1</formula>
    </cfRule>
    <cfRule type="expression" dxfId="15" priority="18">
      <formula>O9=3</formula>
    </cfRule>
  </conditionalFormatting>
  <conditionalFormatting sqref="D17">
    <cfRule type="expression" dxfId="14" priority="13">
      <formula>N22=2</formula>
    </cfRule>
    <cfRule type="expression" dxfId="13" priority="14">
      <formula>N22=1</formula>
    </cfRule>
    <cfRule type="expression" dxfId="12" priority="15">
      <formula>N22=3</formula>
    </cfRule>
  </conditionalFormatting>
  <conditionalFormatting sqref="E16">
    <cfRule type="expression" dxfId="11" priority="7">
      <formula>O21=2</formula>
    </cfRule>
    <cfRule type="expression" dxfId="10" priority="8">
      <formula>O21=1</formula>
    </cfRule>
    <cfRule type="expression" dxfId="9" priority="9">
      <formula>O21=3</formula>
    </cfRule>
  </conditionalFormatting>
  <conditionalFormatting sqref="E16">
    <cfRule type="expression" dxfId="8" priority="4">
      <formula>N21=2</formula>
    </cfRule>
    <cfRule type="expression" dxfId="7" priority="5">
      <formula>N21=1</formula>
    </cfRule>
    <cfRule type="expression" dxfId="6" priority="6">
      <formula>N21=3</formula>
    </cfRule>
  </conditionalFormatting>
  <conditionalFormatting sqref="E15">
    <cfRule type="expression" dxfId="5" priority="1">
      <formula>O20=2</formula>
    </cfRule>
    <cfRule type="expression" dxfId="4" priority="2">
      <formula>O20=1</formula>
    </cfRule>
    <cfRule type="expression" dxfId="3" priority="3">
      <formula>O20=3</formula>
    </cfRule>
  </conditionalFormatting>
  <conditionalFormatting sqref="C17:D17 C19:D19">
    <cfRule type="expression" dxfId="2" priority="106">
      <formula>K19=2</formula>
    </cfRule>
    <cfRule type="expression" dxfId="1" priority="107">
      <formula>K19=1</formula>
    </cfRule>
    <cfRule type="expression" dxfId="0" priority="108">
      <formula>K19=3</formula>
    </cfRule>
  </conditionalFormatting>
  <dataValidations count="1">
    <dataValidation type="list" allowBlank="1" showInputMessage="1" showErrorMessage="1" sqref="C27:D195 C19:D19 C18:E18 C20:E20 D12:E13 D14 D15:E16 C17:D17 E3 E22:E195 D2:D11 C2:C7 E5:E6 C23:D25 C9 C11:C16">
      <formula1>Игрок</formula1>
    </dataValidation>
  </dataValidations>
  <pageMargins left="0.7" right="0.7" top="0.75" bottom="0.75" header="0.3" footer="0.3"/>
  <pageSetup paperSize="9" scale="7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F16" sqref="F16"/>
    </sheetView>
  </sheetViews>
  <sheetFormatPr defaultRowHeight="15" x14ac:dyDescent="0.25"/>
  <cols>
    <col min="1" max="1" width="4" style="33" customWidth="1"/>
    <col min="2" max="12" width="10.28515625" customWidth="1"/>
    <col min="13" max="13" width="10.28515625" style="28" customWidth="1"/>
    <col min="14" max="15" width="10.28515625" customWidth="1"/>
  </cols>
  <sheetData>
    <row r="1" spans="1:13" ht="45" x14ac:dyDescent="0.25">
      <c r="A1"/>
      <c r="B1" s="73" t="s">
        <v>61</v>
      </c>
      <c r="C1" s="73"/>
      <c r="D1" s="73"/>
      <c r="E1" s="73"/>
      <c r="F1" s="73"/>
      <c r="G1" s="73"/>
      <c r="H1" s="73"/>
      <c r="I1" s="73"/>
      <c r="J1" s="73"/>
      <c r="K1" s="73"/>
    </row>
    <row r="2" spans="1:13" ht="15.75" thickBot="1" x14ac:dyDescent="0.3">
      <c r="A2"/>
    </row>
    <row r="3" spans="1:13" ht="15.75" thickBot="1" x14ac:dyDescent="0.3">
      <c r="A3"/>
      <c r="B3" s="32"/>
      <c r="C3" s="74" t="s">
        <v>0</v>
      </c>
      <c r="D3" s="75"/>
      <c r="E3" s="76"/>
      <c r="F3" s="2">
        <v>1</v>
      </c>
      <c r="G3" s="2">
        <v>2</v>
      </c>
      <c r="H3" s="3">
        <v>3</v>
      </c>
      <c r="I3" s="3">
        <v>4</v>
      </c>
      <c r="J3" s="32" t="s">
        <v>1</v>
      </c>
      <c r="K3" s="2" t="s">
        <v>2</v>
      </c>
      <c r="L3" s="34" t="s">
        <v>3</v>
      </c>
    </row>
    <row r="4" spans="1:13" ht="21" customHeight="1" x14ac:dyDescent="0.25">
      <c r="A4"/>
      <c r="B4" s="77">
        <v>1</v>
      </c>
      <c r="C4" s="61" t="s">
        <v>38</v>
      </c>
      <c r="D4" s="62"/>
      <c r="E4" s="63"/>
      <c r="F4" s="7" t="s">
        <v>4</v>
      </c>
      <c r="G4" s="8" t="str">
        <f ca="1">INDIRECT(ADDRESS(21,6))&amp;":"&amp;INDIRECT(ADDRESS(21,7))</f>
        <v>:</v>
      </c>
      <c r="H4" s="8" t="str">
        <f ca="1">INDIRECT(ADDRESS(25,7))&amp;":"&amp;INDIRECT(ADDRESS(25,6))</f>
        <v>:</v>
      </c>
      <c r="I4" s="9" t="str">
        <f ca="1">INDIRECT(ADDRESS(16,6))&amp;":"&amp;INDIRECT(ADDRESS(16,7))</f>
        <v>:</v>
      </c>
      <c r="J4" s="78"/>
      <c r="K4" s="10"/>
      <c r="L4" s="72"/>
    </row>
    <row r="5" spans="1:13" ht="21" customHeight="1" x14ac:dyDescent="0.25">
      <c r="A5"/>
      <c r="B5" s="60"/>
      <c r="C5" s="61"/>
      <c r="D5" s="62"/>
      <c r="E5" s="63"/>
      <c r="F5" s="11" t="s">
        <v>4</v>
      </c>
      <c r="G5" s="12" t="str">
        <f ca="1">IF(LEN(INDIRECT(ADDRESS(ROW()-1, COLUMN())))=1,"",INDIRECT(ADDRESS(21,6))-INDIRECT(ADDRESS(21,7)))</f>
        <v/>
      </c>
      <c r="H5" s="12" t="str">
        <f ca="1">IF(LEN(INDIRECT(ADDRESS(ROW()-1, COLUMN())))=1,"",INDIRECT(ADDRESS(25,7))-INDIRECT(ADDRESS(25,6)))</f>
        <v/>
      </c>
      <c r="I5" s="13" t="str">
        <f ca="1">IF(LEN(INDIRECT(ADDRESS(ROW()-1, COLUMN())))=1,"",INDIRECT(ADDRESS(16,6))-INDIRECT(ADDRESS(16,7)))</f>
        <v/>
      </c>
      <c r="J5" s="64"/>
      <c r="K5" s="12" t="str">
        <f ca="1">IF(COUNT(F5:I5)=0,"",SUM(F5:I5))</f>
        <v/>
      </c>
      <c r="L5" s="65"/>
    </row>
    <row r="6" spans="1:13" ht="21" customHeight="1" x14ac:dyDescent="0.25">
      <c r="A6"/>
      <c r="B6" s="59">
        <v>2</v>
      </c>
      <c r="C6" s="61" t="s">
        <v>46</v>
      </c>
      <c r="D6" s="62"/>
      <c r="E6" s="63"/>
      <c r="F6" s="14" t="str">
        <f ca="1">INDIRECT(ADDRESS(21,7))&amp;":"&amp;INDIRECT(ADDRESS(21,6))</f>
        <v>:</v>
      </c>
      <c r="G6" s="15" t="s">
        <v>4</v>
      </c>
      <c r="H6" s="16" t="str">
        <f ca="1">INDIRECT(ADDRESS(17,6))&amp;":"&amp;INDIRECT(ADDRESS(17,7))</f>
        <v>:</v>
      </c>
      <c r="I6" s="17" t="str">
        <f ca="1">INDIRECT(ADDRESS(24,6))&amp;":"&amp;INDIRECT(ADDRESS(24,7))</f>
        <v>:</v>
      </c>
      <c r="J6" s="64"/>
      <c r="K6" s="12"/>
      <c r="L6" s="65"/>
    </row>
    <row r="7" spans="1:13" ht="21" customHeight="1" x14ac:dyDescent="0.25">
      <c r="A7"/>
      <c r="B7" s="60"/>
      <c r="C7" s="61"/>
      <c r="D7" s="62"/>
      <c r="E7" s="63"/>
      <c r="F7" s="18" t="str">
        <f ca="1">IF(LEN(INDIRECT(ADDRESS(ROW()-1, COLUMN())))=1,"",INDIRECT(ADDRESS(21,7))-INDIRECT(ADDRESS(21,6)))</f>
        <v/>
      </c>
      <c r="G7" s="19" t="s">
        <v>4</v>
      </c>
      <c r="H7" s="12" t="str">
        <f ca="1">IF(LEN(INDIRECT(ADDRESS(ROW()-1, COLUMN())))=1,"",INDIRECT(ADDRESS(17,6))-INDIRECT(ADDRESS(17,7)))</f>
        <v/>
      </c>
      <c r="I7" s="13" t="str">
        <f ca="1">IF(LEN(INDIRECT(ADDRESS(ROW()-1, COLUMN())))=1,"",INDIRECT(ADDRESS(24,6))-INDIRECT(ADDRESS(24,7)))</f>
        <v/>
      </c>
      <c r="J7" s="64"/>
      <c r="K7" s="12" t="str">
        <f ca="1">IF(COUNT(F7:I7)=0,"",SUM(F7:I7))</f>
        <v/>
      </c>
      <c r="L7" s="65"/>
    </row>
    <row r="8" spans="1:13" ht="21" customHeight="1" x14ac:dyDescent="0.25">
      <c r="A8"/>
      <c r="B8" s="59">
        <v>3</v>
      </c>
      <c r="C8" s="61" t="s">
        <v>67</v>
      </c>
      <c r="D8" s="62"/>
      <c r="E8" s="63"/>
      <c r="F8" s="14" t="str">
        <f ca="1">INDIRECT(ADDRESS(25,6))&amp;":"&amp;INDIRECT(ADDRESS(25,7))</f>
        <v>:</v>
      </c>
      <c r="G8" s="16" t="str">
        <f ca="1">INDIRECT(ADDRESS(17,7))&amp;":"&amp;INDIRECT(ADDRESS(17,6))</f>
        <v>:</v>
      </c>
      <c r="H8" s="15" t="s">
        <v>4</v>
      </c>
      <c r="I8" s="17" t="str">
        <f ca="1">INDIRECT(ADDRESS(20,7))&amp;":"&amp;INDIRECT(ADDRESS(20,6))</f>
        <v>:</v>
      </c>
      <c r="J8" s="64"/>
      <c r="K8" s="12"/>
      <c r="L8" s="65"/>
    </row>
    <row r="9" spans="1:13" ht="21" customHeight="1" x14ac:dyDescent="0.25">
      <c r="A9"/>
      <c r="B9" s="60"/>
      <c r="C9" s="61"/>
      <c r="D9" s="62"/>
      <c r="E9" s="63"/>
      <c r="F9" s="18" t="str">
        <f ca="1">IF(LEN(INDIRECT(ADDRESS(ROW()-1, COLUMN())))=1,"",INDIRECT(ADDRESS(25,6))-INDIRECT(ADDRESS(25,7)))</f>
        <v/>
      </c>
      <c r="G9" s="12" t="str">
        <f ca="1">IF(LEN(INDIRECT(ADDRESS(ROW()-1, COLUMN())))=1,"",INDIRECT(ADDRESS(17,7))-INDIRECT(ADDRESS(17,6)))</f>
        <v/>
      </c>
      <c r="H9" s="19" t="s">
        <v>4</v>
      </c>
      <c r="I9" s="13" t="str">
        <f ca="1">IF(LEN(INDIRECT(ADDRESS(ROW()-1, COLUMN())))=1,"",INDIRECT(ADDRESS(20,7))-INDIRECT(ADDRESS(20,6)))</f>
        <v/>
      </c>
      <c r="J9" s="64"/>
      <c r="K9" s="12" t="str">
        <f ca="1">IF(COUNT(F9:I9)=0,"",SUM(F9:I9))</f>
        <v/>
      </c>
      <c r="L9" s="65"/>
    </row>
    <row r="10" spans="1:13" ht="21" customHeight="1" x14ac:dyDescent="0.25">
      <c r="A10"/>
      <c r="B10" s="59">
        <v>4</v>
      </c>
      <c r="C10" s="61" t="s">
        <v>29</v>
      </c>
      <c r="D10" s="62"/>
      <c r="E10" s="63"/>
      <c r="F10" s="14" t="str">
        <f ca="1">INDIRECT(ADDRESS(16,7))&amp;":"&amp;INDIRECT(ADDRESS(16,6))</f>
        <v>:</v>
      </c>
      <c r="G10" s="16" t="str">
        <f ca="1">INDIRECT(ADDRESS(24,7))&amp;":"&amp;INDIRECT(ADDRESS(24,6))</f>
        <v>:</v>
      </c>
      <c r="H10" s="16" t="str">
        <f ca="1">INDIRECT(ADDRESS(20,6))&amp;":"&amp;INDIRECT(ADDRESS(20,7))</f>
        <v>:</v>
      </c>
      <c r="I10" s="20" t="s">
        <v>4</v>
      </c>
      <c r="J10" s="64"/>
      <c r="K10" s="12"/>
      <c r="L10" s="65"/>
    </row>
    <row r="11" spans="1:13" ht="21.75" customHeight="1" thickBot="1" x14ac:dyDescent="0.3">
      <c r="A11"/>
      <c r="B11" s="66"/>
      <c r="C11" s="61"/>
      <c r="D11" s="62"/>
      <c r="E11" s="63"/>
      <c r="F11" s="21" t="str">
        <f ca="1">IF(LEN(INDIRECT(ADDRESS(ROW()-1, COLUMN())))=1,"",INDIRECT(ADDRESS(16,7))-INDIRECT(ADDRESS(16,6)))</f>
        <v/>
      </c>
      <c r="G11" s="22" t="str">
        <f ca="1">IF(LEN(INDIRECT(ADDRESS(ROW()-1, COLUMN())))=1,"",INDIRECT(ADDRESS(24,7))-INDIRECT(ADDRESS(24,6)))</f>
        <v/>
      </c>
      <c r="H11" s="22" t="str">
        <f ca="1">IF(LEN(INDIRECT(ADDRESS(ROW()-1, COLUMN())))=1,"",INDIRECT(ADDRESS(20,6))-INDIRECT(ADDRESS(20,7)))</f>
        <v/>
      </c>
      <c r="I11" s="23" t="s">
        <v>4</v>
      </c>
      <c r="J11" s="70"/>
      <c r="K11" s="22" t="str">
        <f ca="1">IF(COUNT(F11:I11)=0,"",SUM(F11:I11))</f>
        <v/>
      </c>
      <c r="L11" s="71"/>
    </row>
    <row r="12" spans="1:13" x14ac:dyDescent="0.25">
      <c r="A12"/>
    </row>
    <row r="13" spans="1:13" x14ac:dyDescent="0.25">
      <c r="A13"/>
    </row>
    <row r="14" spans="1:13" x14ac:dyDescent="0.25">
      <c r="A14"/>
    </row>
    <row r="15" spans="1:13" ht="21.75" thickBot="1" x14ac:dyDescent="0.3">
      <c r="A15"/>
      <c r="B15" s="55" t="s">
        <v>5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3" ht="24" thickBot="1" x14ac:dyDescent="0.4">
      <c r="A16"/>
      <c r="B16" s="38">
        <v>1</v>
      </c>
      <c r="C16" s="79" t="str">
        <f ca="1">IF(ISBLANK(INDIRECT(ADDRESS(B16*2+2,3))),"",INDIRECT(ADDRESS(B16*2+2,3)))</f>
        <v>Музеон</v>
      </c>
      <c r="D16" s="79"/>
      <c r="E16" s="80"/>
      <c r="F16" s="39"/>
      <c r="G16" s="40"/>
      <c r="H16" s="81" t="str">
        <f ca="1">IF(ISBLANK(INDIRECT(ADDRESS(K16*2+2,3))),"",INDIRECT(ADDRESS(K16*2+2,3)))</f>
        <v>Крабы</v>
      </c>
      <c r="I16" s="79"/>
      <c r="J16" s="79"/>
      <c r="K16" s="38">
        <v>4</v>
      </c>
      <c r="L16" s="117" t="s">
        <v>6</v>
      </c>
      <c r="M16" s="118">
        <v>15</v>
      </c>
    </row>
    <row r="17" spans="1:13" ht="24" thickBot="1" x14ac:dyDescent="0.4">
      <c r="A17"/>
      <c r="B17" s="38">
        <v>2</v>
      </c>
      <c r="C17" s="79" t="str">
        <f ca="1">IF(ISBLANK(INDIRECT(ADDRESS(B17*2+2,3))),"",INDIRECT(ADDRESS(B17*2+2,3)))</f>
        <v>АлКо</v>
      </c>
      <c r="D17" s="79"/>
      <c r="E17" s="80"/>
      <c r="F17" s="39"/>
      <c r="G17" s="40"/>
      <c r="H17" s="81" t="str">
        <f ca="1">IF(ISBLANK(INDIRECT(ADDRESS(K17*2+2,3))),"",INDIRECT(ADDRESS(K17*2+2,3)))</f>
        <v>Инки</v>
      </c>
      <c r="I17" s="79"/>
      <c r="J17" s="79"/>
      <c r="K17" s="38">
        <v>3</v>
      </c>
      <c r="L17" s="117" t="s">
        <v>6</v>
      </c>
      <c r="M17" s="118">
        <v>16</v>
      </c>
    </row>
    <row r="18" spans="1:13" x14ac:dyDescent="0.25">
      <c r="A18"/>
      <c r="M18" s="6"/>
    </row>
    <row r="19" spans="1:13" ht="21.75" thickBot="1" x14ac:dyDescent="0.3">
      <c r="A19"/>
      <c r="B19" s="55" t="s">
        <v>7</v>
      </c>
      <c r="C19" s="55"/>
      <c r="D19" s="55"/>
      <c r="E19" s="55"/>
      <c r="F19" s="55"/>
      <c r="G19" s="55"/>
      <c r="H19" s="55"/>
      <c r="I19" s="55"/>
      <c r="J19" s="55"/>
      <c r="K19" s="55"/>
      <c r="M19" s="6"/>
    </row>
    <row r="20" spans="1:13" ht="19.5" thickBot="1" x14ac:dyDescent="0.3">
      <c r="A20"/>
      <c r="B20" s="6"/>
      <c r="C20" s="56"/>
      <c r="D20" s="56"/>
      <c r="E20" s="57"/>
      <c r="F20" s="24"/>
      <c r="G20" s="25"/>
      <c r="H20" s="58"/>
      <c r="I20" s="56"/>
      <c r="J20" s="56"/>
      <c r="K20" s="6"/>
      <c r="L20" s="26"/>
      <c r="M20" s="33"/>
    </row>
    <row r="21" spans="1:13" ht="19.5" thickBot="1" x14ac:dyDescent="0.3">
      <c r="A21"/>
      <c r="B21" s="6"/>
      <c r="C21" s="56"/>
      <c r="D21" s="56"/>
      <c r="E21" s="57"/>
      <c r="F21" s="24"/>
      <c r="G21" s="25"/>
      <c r="H21" s="58"/>
      <c r="I21" s="56"/>
      <c r="J21" s="56"/>
      <c r="K21" s="6"/>
      <c r="L21" s="26"/>
      <c r="M21" s="33"/>
    </row>
    <row r="22" spans="1:13" x14ac:dyDescent="0.25">
      <c r="A22"/>
      <c r="M22" s="6"/>
    </row>
    <row r="23" spans="1:13" ht="21.75" thickBot="1" x14ac:dyDescent="0.3">
      <c r="A23"/>
      <c r="B23" s="55"/>
      <c r="C23" s="55"/>
      <c r="D23" s="55"/>
      <c r="E23" s="55"/>
      <c r="F23" s="55"/>
      <c r="G23" s="55"/>
      <c r="H23" s="55"/>
      <c r="I23" s="55"/>
      <c r="J23" s="55"/>
      <c r="K23" s="55"/>
      <c r="M23" s="6"/>
    </row>
    <row r="24" spans="1:13" ht="19.5" thickBot="1" x14ac:dyDescent="0.3">
      <c r="A24"/>
      <c r="B24" s="6"/>
      <c r="C24" s="56"/>
      <c r="D24" s="56"/>
      <c r="E24" s="57"/>
      <c r="F24" s="24"/>
      <c r="G24" s="25"/>
      <c r="H24" s="58"/>
      <c r="I24" s="56"/>
      <c r="J24" s="56"/>
      <c r="K24" s="6"/>
      <c r="L24" s="26"/>
      <c r="M24" s="33"/>
    </row>
    <row r="25" spans="1:13" ht="19.5" thickBot="1" x14ac:dyDescent="0.3">
      <c r="A25"/>
      <c r="B25" s="6"/>
      <c r="C25" s="56"/>
      <c r="D25" s="56"/>
      <c r="E25" s="57"/>
      <c r="F25" s="24"/>
      <c r="G25" s="25"/>
      <c r="H25" s="58"/>
      <c r="I25" s="56"/>
      <c r="J25" s="56"/>
      <c r="K25" s="6"/>
      <c r="L25" s="26"/>
      <c r="M25" s="33"/>
    </row>
    <row r="26" spans="1:13" x14ac:dyDescent="0.25">
      <c r="A26"/>
    </row>
    <row r="27" spans="1:13" x14ac:dyDescent="0.25">
      <c r="A27"/>
    </row>
    <row r="28" spans="1:13" x14ac:dyDescent="0.25">
      <c r="A28"/>
    </row>
    <row r="29" spans="1:13" x14ac:dyDescent="0.25">
      <c r="A29"/>
    </row>
    <row r="30" spans="1:13" x14ac:dyDescent="0.25">
      <c r="A30"/>
    </row>
    <row r="31" spans="1:13" x14ac:dyDescent="0.25">
      <c r="A31"/>
    </row>
    <row r="32" spans="1:13" x14ac:dyDescent="0.25">
      <c r="A32"/>
    </row>
    <row r="33" spans="1:13" x14ac:dyDescent="0.25">
      <c r="A33"/>
      <c r="M33"/>
    </row>
    <row r="34" spans="1:13" x14ac:dyDescent="0.25">
      <c r="A34"/>
      <c r="M34"/>
    </row>
    <row r="35" spans="1:13" x14ac:dyDescent="0.25">
      <c r="A35"/>
      <c r="M35"/>
    </row>
  </sheetData>
  <mergeCells count="33">
    <mergeCell ref="B23:K23"/>
    <mergeCell ref="C24:E24"/>
    <mergeCell ref="H24:J24"/>
    <mergeCell ref="C25:E25"/>
    <mergeCell ref="H25:J25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L4:L5"/>
    <mergeCell ref="B1:K1"/>
    <mergeCell ref="C3:E3"/>
    <mergeCell ref="B4:B5"/>
    <mergeCell ref="C4:E5"/>
    <mergeCell ref="J4:J5"/>
  </mergeCells>
  <pageMargins left="0.7" right="0.7" top="0.75" bottom="0.75" header="0.3" footer="0.3"/>
  <pageSetup paperSize="9" scale="6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topLeftCell="A5" workbookViewId="0">
      <selection activeCell="N18" sqref="N18:O18"/>
    </sheetView>
  </sheetViews>
  <sheetFormatPr defaultRowHeight="15" x14ac:dyDescent="0.25"/>
  <cols>
    <col min="1" max="1" width="9.140625" style="53"/>
    <col min="2" max="3" width="9.140625" style="45" customWidth="1"/>
    <col min="4" max="15" width="9.140625" style="27" customWidth="1"/>
    <col min="16" max="16384" width="9.140625" style="27"/>
  </cols>
  <sheetData>
    <row r="1" spans="1:15" ht="45" x14ac:dyDescent="0.25">
      <c r="B1" s="73" t="s">
        <v>90</v>
      </c>
      <c r="C1" s="73"/>
      <c r="D1" s="73"/>
      <c r="E1" s="73"/>
      <c r="F1" s="73"/>
      <c r="G1" s="73"/>
      <c r="H1" s="73"/>
      <c r="I1" s="73"/>
      <c r="J1" s="73"/>
      <c r="K1" s="73"/>
    </row>
    <row r="2" spans="1:15" ht="15" customHeight="1" x14ac:dyDescent="0.25">
      <c r="C2" s="46"/>
    </row>
    <row r="3" spans="1:15" ht="15" customHeight="1" x14ac:dyDescent="0.25">
      <c r="B3" s="128"/>
      <c r="C3" s="129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ht="15" customHeight="1" x14ac:dyDescent="0.25">
      <c r="A4" s="53" t="s">
        <v>81</v>
      </c>
      <c r="B4" s="126" t="s">
        <v>92</v>
      </c>
      <c r="C4" s="127"/>
      <c r="D4" s="131">
        <v>13</v>
      </c>
      <c r="E4" s="132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ht="15" customHeight="1" x14ac:dyDescent="0.25">
      <c r="A5" s="53">
        <v>1</v>
      </c>
      <c r="B5" s="128"/>
      <c r="C5" s="129"/>
      <c r="D5" s="128"/>
      <c r="E5" s="133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5" ht="21" x14ac:dyDescent="0.35">
      <c r="B6" s="114" t="s">
        <v>6</v>
      </c>
      <c r="C6" s="129">
        <v>5</v>
      </c>
      <c r="D6" s="128"/>
      <c r="E6" s="134"/>
      <c r="F6" s="130" t="s">
        <v>92</v>
      </c>
      <c r="G6" s="127"/>
      <c r="H6" s="131"/>
      <c r="I6" s="132"/>
      <c r="J6" s="128"/>
      <c r="K6" s="128"/>
      <c r="L6" s="128"/>
      <c r="M6" s="128"/>
      <c r="N6" s="128"/>
      <c r="O6" s="128"/>
    </row>
    <row r="7" spans="1:15" ht="15" customHeight="1" x14ac:dyDescent="0.25">
      <c r="B7" s="128"/>
      <c r="C7" s="129"/>
      <c r="D7" s="128"/>
      <c r="E7" s="134"/>
      <c r="F7" s="128"/>
      <c r="G7" s="128"/>
      <c r="H7" s="128"/>
      <c r="I7" s="133"/>
      <c r="J7" s="128"/>
      <c r="K7" s="128"/>
      <c r="L7" s="128"/>
      <c r="M7" s="128"/>
      <c r="N7" s="128"/>
      <c r="O7" s="128"/>
    </row>
    <row r="8" spans="1:15" ht="21" x14ac:dyDescent="0.25">
      <c r="A8" s="53" t="s">
        <v>82</v>
      </c>
      <c r="B8" s="126" t="s">
        <v>65</v>
      </c>
      <c r="C8" s="127"/>
      <c r="D8" s="131">
        <v>5</v>
      </c>
      <c r="E8" s="136"/>
      <c r="F8" s="128"/>
      <c r="G8" s="128"/>
      <c r="H8" s="128"/>
      <c r="I8" s="134"/>
      <c r="J8" s="128"/>
      <c r="K8" s="128"/>
      <c r="L8" s="128"/>
      <c r="M8" s="128"/>
      <c r="N8" s="128"/>
      <c r="O8" s="128"/>
    </row>
    <row r="9" spans="1:15" ht="15" customHeight="1" x14ac:dyDescent="0.25">
      <c r="A9" s="53">
        <v>2</v>
      </c>
      <c r="B9" s="128"/>
      <c r="C9" s="129"/>
      <c r="D9" s="128"/>
      <c r="E9" s="128"/>
      <c r="F9" s="128"/>
      <c r="G9" s="128"/>
      <c r="H9" s="128"/>
      <c r="I9" s="134"/>
      <c r="J9" s="128"/>
      <c r="K9" s="128"/>
      <c r="L9" s="128"/>
      <c r="M9" s="128"/>
      <c r="N9" s="128"/>
      <c r="O9" s="128"/>
    </row>
    <row r="10" spans="1:15" ht="21" x14ac:dyDescent="0.35">
      <c r="B10" s="128"/>
      <c r="C10" s="129"/>
      <c r="D10" s="128"/>
      <c r="E10" s="128"/>
      <c r="F10" s="128"/>
      <c r="G10" s="114" t="s">
        <v>6</v>
      </c>
      <c r="H10" s="135" t="s">
        <v>73</v>
      </c>
      <c r="I10" s="134"/>
      <c r="J10" s="130" t="s">
        <v>92</v>
      </c>
      <c r="K10" s="127"/>
      <c r="L10" s="131">
        <v>13</v>
      </c>
      <c r="M10" s="132"/>
      <c r="N10" s="128"/>
      <c r="O10" s="128"/>
    </row>
    <row r="11" spans="1:15" ht="15" customHeight="1" x14ac:dyDescent="0.25">
      <c r="B11" s="128"/>
      <c r="C11" s="129"/>
      <c r="D11" s="128"/>
      <c r="E11" s="128"/>
      <c r="F11" s="128"/>
      <c r="G11" s="128"/>
      <c r="H11" s="128"/>
      <c r="I11" s="134"/>
      <c r="J11" s="128"/>
      <c r="K11" s="128"/>
      <c r="L11" s="128"/>
      <c r="M11" s="133"/>
      <c r="N11" s="128"/>
      <c r="O11" s="128"/>
    </row>
    <row r="12" spans="1:15" ht="21" x14ac:dyDescent="0.25">
      <c r="A12" s="53" t="s">
        <v>83</v>
      </c>
      <c r="B12" s="126" t="s">
        <v>98</v>
      </c>
      <c r="C12" s="127"/>
      <c r="D12" s="131">
        <v>12</v>
      </c>
      <c r="E12" s="132"/>
      <c r="F12" s="128"/>
      <c r="G12" s="128"/>
      <c r="H12" s="128"/>
      <c r="I12" s="134"/>
      <c r="J12" s="128"/>
      <c r="K12" s="128"/>
      <c r="L12" s="128"/>
      <c r="M12" s="134"/>
      <c r="N12" s="128"/>
      <c r="O12" s="128"/>
    </row>
    <row r="13" spans="1:15" ht="15" customHeight="1" x14ac:dyDescent="0.25">
      <c r="A13" s="53">
        <v>2</v>
      </c>
      <c r="B13" s="128"/>
      <c r="C13" s="129"/>
      <c r="D13" s="128"/>
      <c r="E13" s="133"/>
      <c r="F13" s="128"/>
      <c r="G13" s="128"/>
      <c r="H13" s="128"/>
      <c r="I13" s="134"/>
      <c r="J13" s="128"/>
      <c r="K13" s="128"/>
      <c r="L13" s="128"/>
      <c r="M13" s="134"/>
      <c r="N13" s="128"/>
      <c r="O13" s="128"/>
    </row>
    <row r="14" spans="1:15" ht="21" x14ac:dyDescent="0.35">
      <c r="B14" s="114" t="s">
        <v>6</v>
      </c>
      <c r="C14" s="129">
        <v>7</v>
      </c>
      <c r="D14" s="128"/>
      <c r="E14" s="134"/>
      <c r="F14" s="126" t="s">
        <v>46</v>
      </c>
      <c r="G14" s="127"/>
      <c r="H14" s="131"/>
      <c r="I14" s="136"/>
      <c r="J14" s="128"/>
      <c r="K14" s="128"/>
      <c r="L14" s="128"/>
      <c r="M14" s="134"/>
      <c r="N14" s="128"/>
      <c r="O14" s="128"/>
    </row>
    <row r="15" spans="1:15" ht="15" customHeight="1" x14ac:dyDescent="0.25">
      <c r="B15" s="128"/>
      <c r="C15" s="128"/>
      <c r="D15" s="128"/>
      <c r="E15" s="134"/>
      <c r="F15" s="128"/>
      <c r="G15" s="128"/>
      <c r="H15" s="128"/>
      <c r="I15" s="128"/>
      <c r="J15" s="128"/>
      <c r="K15" s="128"/>
      <c r="L15" s="128"/>
      <c r="M15" s="134"/>
      <c r="N15" s="128"/>
      <c r="O15" s="128"/>
    </row>
    <row r="16" spans="1:15" ht="21" x14ac:dyDescent="0.25">
      <c r="A16" s="53" t="s">
        <v>84</v>
      </c>
      <c r="B16" s="126" t="s">
        <v>99</v>
      </c>
      <c r="C16" s="127"/>
      <c r="D16" s="131">
        <v>11</v>
      </c>
      <c r="E16" s="136"/>
      <c r="F16" s="128"/>
      <c r="G16" s="128"/>
      <c r="H16" s="128"/>
      <c r="I16" s="128"/>
      <c r="J16" s="128"/>
      <c r="K16" s="128"/>
      <c r="L16" s="128"/>
      <c r="M16" s="134"/>
      <c r="N16" s="128"/>
      <c r="O16" s="128"/>
    </row>
    <row r="17" spans="1:15" ht="15" customHeight="1" x14ac:dyDescent="0.25">
      <c r="A17" s="53">
        <v>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34"/>
      <c r="N17" s="128"/>
      <c r="O17" s="128"/>
    </row>
    <row r="18" spans="1:15" ht="21" x14ac:dyDescent="0.35">
      <c r="B18" s="114"/>
      <c r="C18" s="128"/>
      <c r="D18" s="128"/>
      <c r="E18" s="128"/>
      <c r="F18" s="128"/>
      <c r="G18" s="128"/>
      <c r="H18" s="128"/>
      <c r="I18" s="128"/>
      <c r="J18" s="128"/>
      <c r="K18" s="114" t="s">
        <v>6</v>
      </c>
      <c r="L18" s="135" t="s">
        <v>73</v>
      </c>
      <c r="M18" s="134"/>
      <c r="N18" s="130" t="s">
        <v>92</v>
      </c>
      <c r="O18" s="127"/>
    </row>
    <row r="19" spans="1:15" ht="15" customHeight="1" x14ac:dyDescent="0.25"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34"/>
      <c r="N19" s="128"/>
      <c r="O19" s="128"/>
    </row>
    <row r="20" spans="1:15" ht="21" x14ac:dyDescent="0.25">
      <c r="A20" s="53" t="s">
        <v>83</v>
      </c>
      <c r="B20" s="126" t="s">
        <v>48</v>
      </c>
      <c r="C20" s="127"/>
      <c r="D20" s="131">
        <v>13</v>
      </c>
      <c r="E20" s="132"/>
      <c r="F20" s="128"/>
      <c r="G20" s="128"/>
      <c r="H20" s="128"/>
      <c r="I20" s="128"/>
      <c r="J20" s="128"/>
      <c r="K20" s="128"/>
      <c r="L20" s="128"/>
      <c r="M20" s="134"/>
      <c r="N20" s="128"/>
      <c r="O20" s="128"/>
    </row>
    <row r="21" spans="1:15" ht="15" customHeight="1" x14ac:dyDescent="0.25">
      <c r="A21" s="53">
        <v>1</v>
      </c>
      <c r="B21" s="128"/>
      <c r="C21" s="128"/>
      <c r="D21" s="128"/>
      <c r="E21" s="133"/>
      <c r="F21" s="128"/>
      <c r="G21" s="128"/>
      <c r="H21" s="128"/>
      <c r="I21" s="128"/>
      <c r="J21" s="128"/>
      <c r="K21" s="128"/>
      <c r="L21" s="128"/>
      <c r="M21" s="134"/>
      <c r="N21" s="128"/>
      <c r="O21" s="128"/>
    </row>
    <row r="22" spans="1:15" ht="21" x14ac:dyDescent="0.35">
      <c r="B22" s="114" t="s">
        <v>6</v>
      </c>
      <c r="C22" s="129">
        <v>6</v>
      </c>
      <c r="D22" s="128"/>
      <c r="E22" s="134"/>
      <c r="F22" s="130" t="s">
        <v>48</v>
      </c>
      <c r="G22" s="127"/>
      <c r="H22" s="131">
        <v>1</v>
      </c>
      <c r="I22" s="132"/>
      <c r="J22" s="128"/>
      <c r="K22" s="128"/>
      <c r="L22" s="128"/>
      <c r="M22" s="134"/>
      <c r="N22" s="128"/>
      <c r="O22" s="128"/>
    </row>
    <row r="23" spans="1:15" ht="15" customHeight="1" x14ac:dyDescent="0.25">
      <c r="B23" s="128"/>
      <c r="C23" s="128"/>
      <c r="D23" s="128"/>
      <c r="E23" s="134"/>
      <c r="F23" s="128"/>
      <c r="G23" s="128"/>
      <c r="H23" s="128"/>
      <c r="I23" s="133"/>
      <c r="J23" s="128"/>
      <c r="K23" s="128"/>
      <c r="L23" s="128"/>
      <c r="M23" s="134"/>
      <c r="N23" s="128"/>
      <c r="O23" s="128"/>
    </row>
    <row r="24" spans="1:15" ht="21" x14ac:dyDescent="0.25">
      <c r="A24" s="53" t="s">
        <v>84</v>
      </c>
      <c r="B24" s="126" t="s">
        <v>55</v>
      </c>
      <c r="C24" s="127"/>
      <c r="D24" s="131">
        <v>9</v>
      </c>
      <c r="E24" s="136"/>
      <c r="F24" s="128"/>
      <c r="G24" s="128"/>
      <c r="H24" s="128"/>
      <c r="I24" s="134"/>
      <c r="J24" s="128"/>
      <c r="K24" s="128"/>
      <c r="L24" s="128"/>
      <c r="M24" s="134"/>
      <c r="N24" s="128"/>
      <c r="O24" s="128"/>
    </row>
    <row r="25" spans="1:15" ht="15" customHeight="1" x14ac:dyDescent="0.25">
      <c r="A25" s="53">
        <v>2</v>
      </c>
      <c r="B25" s="128"/>
      <c r="C25" s="128"/>
      <c r="D25" s="128"/>
      <c r="E25" s="128"/>
      <c r="F25" s="128"/>
      <c r="G25" s="128"/>
      <c r="H25" s="128"/>
      <c r="I25" s="134"/>
      <c r="J25" s="128"/>
      <c r="K25" s="128"/>
      <c r="L25" s="128"/>
      <c r="M25" s="134"/>
      <c r="N25" s="128"/>
      <c r="O25" s="128"/>
    </row>
    <row r="26" spans="1:15" ht="21" x14ac:dyDescent="0.35">
      <c r="B26" s="128"/>
      <c r="C26" s="128"/>
      <c r="D26" s="128"/>
      <c r="E26" s="128"/>
      <c r="F26" s="128"/>
      <c r="G26" s="114" t="s">
        <v>6</v>
      </c>
      <c r="H26" s="135" t="s">
        <v>74</v>
      </c>
      <c r="I26" s="134"/>
      <c r="J26" s="130" t="s">
        <v>41</v>
      </c>
      <c r="K26" s="127"/>
      <c r="L26" s="131">
        <v>11</v>
      </c>
      <c r="M26" s="136"/>
      <c r="N26" s="128"/>
      <c r="O26" s="128"/>
    </row>
    <row r="27" spans="1:15" ht="15" customHeight="1" x14ac:dyDescent="0.25">
      <c r="B27" s="128"/>
      <c r="C27" s="128"/>
      <c r="D27" s="128"/>
      <c r="E27" s="128"/>
      <c r="F27" s="128"/>
      <c r="G27" s="128"/>
      <c r="H27" s="128"/>
      <c r="I27" s="134"/>
      <c r="J27" s="128"/>
      <c r="K27" s="128"/>
      <c r="L27" s="128"/>
      <c r="M27" s="128"/>
      <c r="N27" s="128"/>
      <c r="O27" s="128"/>
    </row>
    <row r="28" spans="1:15" ht="21" x14ac:dyDescent="0.25">
      <c r="A28" s="53" t="s">
        <v>82</v>
      </c>
      <c r="B28" s="126" t="s">
        <v>94</v>
      </c>
      <c r="C28" s="127"/>
      <c r="D28" s="131">
        <v>4</v>
      </c>
      <c r="E28" s="132"/>
      <c r="F28" s="128"/>
      <c r="G28" s="128"/>
      <c r="H28" s="128"/>
      <c r="I28" s="134"/>
      <c r="J28" s="128"/>
      <c r="K28" s="128"/>
      <c r="L28" s="128"/>
      <c r="M28" s="128"/>
      <c r="N28" s="128"/>
      <c r="O28" s="128"/>
    </row>
    <row r="29" spans="1:15" ht="15" customHeight="1" x14ac:dyDescent="0.25">
      <c r="A29" s="53">
        <v>1</v>
      </c>
      <c r="B29" s="128"/>
      <c r="C29" s="128"/>
      <c r="D29" s="128"/>
      <c r="E29" s="133"/>
      <c r="F29" s="128"/>
      <c r="G29" s="128"/>
      <c r="H29" s="128"/>
      <c r="I29" s="134"/>
      <c r="J29" s="128"/>
      <c r="K29" s="128"/>
      <c r="L29" s="128"/>
      <c r="M29" s="128"/>
      <c r="N29" s="128"/>
      <c r="O29" s="128"/>
    </row>
    <row r="30" spans="1:15" ht="21" x14ac:dyDescent="0.35">
      <c r="B30" s="114" t="s">
        <v>6</v>
      </c>
      <c r="C30" s="129">
        <v>8</v>
      </c>
      <c r="D30" s="128"/>
      <c r="E30" s="134"/>
      <c r="F30" s="130" t="s">
        <v>41</v>
      </c>
      <c r="G30" s="127"/>
      <c r="H30" s="131">
        <v>13</v>
      </c>
      <c r="I30" s="136"/>
      <c r="J30" s="128"/>
      <c r="K30" s="128"/>
      <c r="L30" s="128"/>
      <c r="M30" s="128"/>
      <c r="N30" s="128"/>
      <c r="O30" s="128"/>
    </row>
    <row r="31" spans="1:15" ht="15" customHeight="1" x14ac:dyDescent="0.25">
      <c r="B31" s="128"/>
      <c r="C31" s="128"/>
      <c r="D31" s="128"/>
      <c r="E31" s="134"/>
      <c r="F31" s="128"/>
      <c r="G31" s="128"/>
      <c r="H31" s="128"/>
      <c r="I31" s="128"/>
      <c r="J31" s="128"/>
      <c r="K31" s="128"/>
      <c r="L31" s="128"/>
      <c r="M31" s="128"/>
      <c r="N31" s="128"/>
      <c r="O31" s="128"/>
    </row>
    <row r="32" spans="1:15" ht="21" x14ac:dyDescent="0.25">
      <c r="A32" s="53" t="s">
        <v>85</v>
      </c>
      <c r="B32" s="126" t="s">
        <v>41</v>
      </c>
      <c r="C32" s="127"/>
      <c r="D32" s="131">
        <v>13</v>
      </c>
      <c r="E32" s="136"/>
      <c r="F32" s="128"/>
      <c r="G32" s="128"/>
      <c r="H32" s="128"/>
      <c r="I32" s="128"/>
      <c r="J32" s="128"/>
      <c r="K32" s="128"/>
      <c r="L32" s="128"/>
      <c r="M32" s="128"/>
      <c r="N32" s="128"/>
      <c r="O32" s="128"/>
    </row>
    <row r="33" spans="1:15" ht="21" x14ac:dyDescent="0.25">
      <c r="A33" s="53">
        <v>15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21" x14ac:dyDescent="0.25">
      <c r="B34" s="128"/>
      <c r="C34" s="12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x14ac:dyDescent="0.25"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8.75" x14ac:dyDescent="0.25">
      <c r="B36" s="85"/>
      <c r="C36" s="86"/>
      <c r="D36" s="43"/>
      <c r="E36" s="44"/>
      <c r="F36" s="88"/>
      <c r="G36" s="88"/>
      <c r="H36" s="45"/>
      <c r="I36" s="45"/>
      <c r="J36" s="45"/>
      <c r="K36" s="45"/>
      <c r="L36" s="45"/>
      <c r="M36" s="45"/>
      <c r="N36" s="45"/>
      <c r="O36" s="45"/>
    </row>
    <row r="37" spans="1:15" ht="15" customHeight="1" x14ac:dyDescent="0.25">
      <c r="D37" s="45"/>
      <c r="E37" s="47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8.75" x14ac:dyDescent="0.25">
      <c r="C38" s="48" t="s">
        <v>6</v>
      </c>
      <c r="D38" s="51" t="s">
        <v>74</v>
      </c>
      <c r="E38" s="49"/>
      <c r="F38" s="87"/>
      <c r="G38" s="85"/>
      <c r="H38" s="45"/>
      <c r="I38" s="45"/>
      <c r="J38" s="45"/>
      <c r="K38" s="45"/>
      <c r="L38" s="45"/>
      <c r="M38" s="45"/>
      <c r="N38" s="45"/>
      <c r="O38" s="45"/>
    </row>
    <row r="39" spans="1:15" ht="15" customHeight="1" x14ac:dyDescent="0.25">
      <c r="D39" s="45"/>
      <c r="E39" s="49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8.75" x14ac:dyDescent="0.25">
      <c r="B40" s="85"/>
      <c r="C40" s="86"/>
      <c r="D40" s="43"/>
      <c r="E40" s="50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x14ac:dyDescent="0.25"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x14ac:dyDescent="0.25">
      <c r="A42" s="52"/>
      <c r="B42" s="52"/>
      <c r="C42" s="52"/>
      <c r="D42"/>
      <c r="E42"/>
      <c r="F42"/>
      <c r="G42"/>
      <c r="H42"/>
      <c r="I42"/>
      <c r="J42"/>
    </row>
    <row r="43" spans="1:15" x14ac:dyDescent="0.25">
      <c r="A43" s="52"/>
      <c r="B43" s="52"/>
      <c r="C43" s="52"/>
      <c r="D43"/>
      <c r="E43"/>
      <c r="F43"/>
      <c r="G43"/>
      <c r="H43"/>
      <c r="I43"/>
      <c r="J43"/>
    </row>
    <row r="44" spans="1:15" x14ac:dyDescent="0.25">
      <c r="A44" s="52"/>
      <c r="B44" s="52"/>
      <c r="C44" s="52"/>
      <c r="D44"/>
      <c r="E44"/>
      <c r="F44"/>
      <c r="G44"/>
      <c r="H44"/>
      <c r="I44"/>
      <c r="J44"/>
    </row>
    <row r="45" spans="1:15" x14ac:dyDescent="0.25">
      <c r="A45" s="52"/>
      <c r="B45" s="52"/>
      <c r="C45" s="52"/>
      <c r="D45"/>
      <c r="E45"/>
      <c r="F45"/>
      <c r="G45"/>
      <c r="H45"/>
      <c r="I45"/>
      <c r="J45"/>
    </row>
    <row r="46" spans="1:15" x14ac:dyDescent="0.25">
      <c r="A46" s="52"/>
      <c r="B46" s="52"/>
      <c r="C46" s="52"/>
      <c r="D46"/>
      <c r="E46"/>
      <c r="F46"/>
      <c r="G46"/>
      <c r="H46"/>
      <c r="I46"/>
      <c r="J46"/>
    </row>
    <row r="47" spans="1:15" x14ac:dyDescent="0.25">
      <c r="A47" s="52"/>
      <c r="B47" s="52"/>
      <c r="C47" s="52"/>
      <c r="D47"/>
      <c r="E47"/>
      <c r="F47"/>
      <c r="G47"/>
      <c r="H47"/>
      <c r="I47"/>
      <c r="J47"/>
    </row>
    <row r="48" spans="1:15" x14ac:dyDescent="0.25">
      <c r="A48" s="52"/>
      <c r="B48" s="52"/>
      <c r="C48" s="52"/>
      <c r="D48"/>
      <c r="E48"/>
      <c r="F48"/>
      <c r="G48"/>
      <c r="H48"/>
      <c r="I48"/>
      <c r="J48"/>
    </row>
    <row r="49" spans="1:10" x14ac:dyDescent="0.25">
      <c r="A49" s="52"/>
      <c r="B49" s="52"/>
      <c r="C49" s="52"/>
      <c r="D49"/>
      <c r="E49"/>
      <c r="F49"/>
      <c r="G49"/>
      <c r="H49"/>
      <c r="I49"/>
      <c r="J49"/>
    </row>
  </sheetData>
  <mergeCells count="20">
    <mergeCell ref="F22:G22"/>
    <mergeCell ref="B24:C24"/>
    <mergeCell ref="F38:G38"/>
    <mergeCell ref="B40:C40"/>
    <mergeCell ref="J26:K26"/>
    <mergeCell ref="B28:C28"/>
    <mergeCell ref="F30:G30"/>
    <mergeCell ref="B32:C32"/>
    <mergeCell ref="B36:C36"/>
    <mergeCell ref="F36:G36"/>
    <mergeCell ref="B12:C12"/>
    <mergeCell ref="F14:G14"/>
    <mergeCell ref="B16:C16"/>
    <mergeCell ref="N18:O18"/>
    <mergeCell ref="B20:C20"/>
    <mergeCell ref="B1:K1"/>
    <mergeCell ref="B4:C4"/>
    <mergeCell ref="F6:G6"/>
    <mergeCell ref="B8:C8"/>
    <mergeCell ref="J10:K10"/>
  </mergeCells>
  <pageMargins left="0.7" right="0.7" top="0.75" bottom="0.75" header="0.3" footer="0.3"/>
  <pageSetup paperSize="9" scale="63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13" workbookViewId="0">
      <selection activeCell="J18" sqref="J18:K18"/>
    </sheetView>
  </sheetViews>
  <sheetFormatPr defaultRowHeight="21" x14ac:dyDescent="0.25"/>
  <cols>
    <col min="1" max="1" width="9.140625" style="33"/>
    <col min="2" max="5" width="9.140625" style="128" customWidth="1"/>
    <col min="6" max="11" width="9.140625" style="45" customWidth="1"/>
    <col min="12" max="16384" width="9.140625" style="27"/>
  </cols>
  <sheetData>
    <row r="1" spans="2:11" ht="45" x14ac:dyDescent="0.25">
      <c r="B1" s="73" t="s">
        <v>90</v>
      </c>
      <c r="C1" s="73"/>
      <c r="D1" s="73"/>
      <c r="E1" s="73"/>
      <c r="F1" s="73"/>
      <c r="G1" s="73"/>
      <c r="H1" s="73"/>
      <c r="I1" s="73"/>
      <c r="J1" s="73"/>
      <c r="K1" s="73"/>
    </row>
    <row r="6" spans="2:11" x14ac:dyDescent="0.25">
      <c r="B6" s="130" t="s">
        <v>38</v>
      </c>
      <c r="C6" s="127"/>
      <c r="D6" s="131">
        <v>5</v>
      </c>
      <c r="E6" s="132"/>
    </row>
    <row r="7" spans="2:11" x14ac:dyDescent="0.25">
      <c r="E7" s="133"/>
    </row>
    <row r="8" spans="2:11" x14ac:dyDescent="0.25">
      <c r="E8" s="134"/>
    </row>
    <row r="9" spans="2:11" x14ac:dyDescent="0.25">
      <c r="E9" s="134"/>
    </row>
    <row r="10" spans="2:11" x14ac:dyDescent="0.35">
      <c r="C10" s="114" t="s">
        <v>6</v>
      </c>
      <c r="D10" s="135" t="s">
        <v>75</v>
      </c>
      <c r="E10" s="134"/>
      <c r="F10" s="130" t="s">
        <v>93</v>
      </c>
      <c r="G10" s="127"/>
      <c r="H10" s="43">
        <v>12</v>
      </c>
      <c r="I10" s="44"/>
    </row>
    <row r="11" spans="2:11" x14ac:dyDescent="0.25">
      <c r="E11" s="134"/>
      <c r="I11" s="47"/>
    </row>
    <row r="12" spans="2:11" x14ac:dyDescent="0.25">
      <c r="E12" s="134"/>
      <c r="I12" s="49"/>
    </row>
    <row r="13" spans="2:11" x14ac:dyDescent="0.25">
      <c r="E13" s="134"/>
      <c r="I13" s="49"/>
    </row>
    <row r="14" spans="2:11" x14ac:dyDescent="0.25">
      <c r="B14" s="130" t="s">
        <v>93</v>
      </c>
      <c r="C14" s="127"/>
      <c r="D14" s="131">
        <v>13</v>
      </c>
      <c r="E14" s="136"/>
      <c r="I14" s="49"/>
    </row>
    <row r="15" spans="2:11" x14ac:dyDescent="0.25">
      <c r="I15" s="49"/>
    </row>
    <row r="16" spans="2:11" x14ac:dyDescent="0.25">
      <c r="I16" s="49"/>
    </row>
    <row r="17" spans="2:11" ht="15" customHeight="1" x14ac:dyDescent="0.25">
      <c r="I17" s="49"/>
    </row>
    <row r="18" spans="2:11" x14ac:dyDescent="0.25">
      <c r="G18" s="48" t="s">
        <v>6</v>
      </c>
      <c r="H18" s="135" t="s">
        <v>75</v>
      </c>
      <c r="I18" s="49"/>
      <c r="J18" s="87" t="s">
        <v>11</v>
      </c>
      <c r="K18" s="86"/>
    </row>
    <row r="19" spans="2:11" ht="15" customHeight="1" x14ac:dyDescent="0.25">
      <c r="I19" s="49"/>
    </row>
    <row r="20" spans="2:11" x14ac:dyDescent="0.25">
      <c r="I20" s="49"/>
    </row>
    <row r="21" spans="2:11" ht="15" customHeight="1" x14ac:dyDescent="0.25">
      <c r="I21" s="49"/>
    </row>
    <row r="22" spans="2:11" x14ac:dyDescent="0.25">
      <c r="B22" s="130" t="s">
        <v>11</v>
      </c>
      <c r="C22" s="127"/>
      <c r="D22" s="131">
        <v>13</v>
      </c>
      <c r="E22" s="132"/>
      <c r="I22" s="49"/>
    </row>
    <row r="23" spans="2:11" ht="15" customHeight="1" x14ac:dyDescent="0.25">
      <c r="E23" s="133"/>
      <c r="I23" s="49"/>
    </row>
    <row r="24" spans="2:11" x14ac:dyDescent="0.25">
      <c r="E24" s="134"/>
      <c r="I24" s="49"/>
    </row>
    <row r="25" spans="2:11" ht="15" customHeight="1" x14ac:dyDescent="0.25">
      <c r="E25" s="134"/>
      <c r="I25" s="49"/>
    </row>
    <row r="26" spans="2:11" x14ac:dyDescent="0.35">
      <c r="C26" s="114" t="s">
        <v>6</v>
      </c>
      <c r="D26" s="135" t="s">
        <v>76</v>
      </c>
      <c r="E26" s="134"/>
      <c r="F26" s="87" t="s">
        <v>11</v>
      </c>
      <c r="G26" s="86"/>
      <c r="H26" s="43">
        <v>13</v>
      </c>
      <c r="I26" s="50"/>
    </row>
    <row r="27" spans="2:11" ht="15" customHeight="1" x14ac:dyDescent="0.25">
      <c r="E27" s="134"/>
    </row>
    <row r="28" spans="2:11" x14ac:dyDescent="0.25">
      <c r="E28" s="134"/>
    </row>
    <row r="29" spans="2:11" ht="15" customHeight="1" x14ac:dyDescent="0.25">
      <c r="E29" s="134"/>
    </row>
    <row r="30" spans="2:11" x14ac:dyDescent="0.25">
      <c r="B30" s="130" t="s">
        <v>95</v>
      </c>
      <c r="C30" s="127"/>
      <c r="D30" s="131">
        <v>2</v>
      </c>
      <c r="E30" s="136"/>
    </row>
    <row r="31" spans="2:11" ht="15" customHeight="1" x14ac:dyDescent="0.25"/>
    <row r="36" spans="1:6" x14ac:dyDescent="0.25">
      <c r="B36" s="55"/>
      <c r="C36" s="55"/>
    </row>
    <row r="38" spans="1:6" x14ac:dyDescent="0.25">
      <c r="B38" s="130"/>
      <c r="C38" s="126"/>
    </row>
    <row r="42" spans="1:6" x14ac:dyDescent="0.35">
      <c r="A42"/>
      <c r="B42" s="115"/>
      <c r="C42" s="115"/>
      <c r="D42" s="115"/>
      <c r="E42" s="115"/>
      <c r="F42" s="52"/>
    </row>
    <row r="43" spans="1:6" x14ac:dyDescent="0.35">
      <c r="A43"/>
      <c r="B43" s="115"/>
      <c r="C43" s="115"/>
      <c r="D43" s="115"/>
      <c r="E43" s="115"/>
      <c r="F43" s="52"/>
    </row>
    <row r="44" spans="1:6" x14ac:dyDescent="0.35">
      <c r="A44"/>
      <c r="B44" s="115"/>
      <c r="C44" s="115"/>
      <c r="D44" s="115"/>
      <c r="E44" s="115"/>
      <c r="F44" s="52"/>
    </row>
    <row r="45" spans="1:6" x14ac:dyDescent="0.35">
      <c r="A45"/>
      <c r="B45" s="115"/>
      <c r="C45" s="115"/>
      <c r="D45" s="115"/>
      <c r="E45" s="115"/>
      <c r="F45" s="52"/>
    </row>
    <row r="46" spans="1:6" x14ac:dyDescent="0.35">
      <c r="A46"/>
      <c r="B46" s="115"/>
      <c r="C46" s="115"/>
      <c r="D46" s="115"/>
      <c r="E46" s="115"/>
      <c r="F46" s="52"/>
    </row>
    <row r="47" spans="1:6" x14ac:dyDescent="0.35">
      <c r="A47"/>
      <c r="B47" s="115"/>
      <c r="C47" s="115"/>
      <c r="D47" s="115"/>
      <c r="E47" s="115"/>
      <c r="F47" s="52"/>
    </row>
    <row r="48" spans="1:6" x14ac:dyDescent="0.35">
      <c r="A48"/>
      <c r="B48" s="115"/>
      <c r="C48" s="115"/>
      <c r="D48" s="115"/>
      <c r="E48" s="115"/>
      <c r="F48" s="52"/>
    </row>
    <row r="49" spans="1:6" x14ac:dyDescent="0.35">
      <c r="A49"/>
      <c r="B49" s="115"/>
      <c r="C49" s="115"/>
      <c r="D49" s="115"/>
      <c r="E49" s="115"/>
      <c r="F49" s="52"/>
    </row>
  </sheetData>
  <mergeCells count="10">
    <mergeCell ref="B38:C38"/>
    <mergeCell ref="F26:G26"/>
    <mergeCell ref="B30:C30"/>
    <mergeCell ref="B36:C36"/>
    <mergeCell ref="B14:C14"/>
    <mergeCell ref="J18:K18"/>
    <mergeCell ref="B22:C22"/>
    <mergeCell ref="B6:C6"/>
    <mergeCell ref="F10:G10"/>
    <mergeCell ref="B1:K1"/>
  </mergeCells>
  <pageMargins left="0.7" right="0.7" top="0.75" bottom="0.75" header="0.3" footer="0.3"/>
  <pageSetup paperSize="9" scale="8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51.140625" bestFit="1" customWidth="1"/>
  </cols>
  <sheetData>
    <row r="1" spans="1:1" ht="375" x14ac:dyDescent="0.25">
      <c r="A1" s="29" t="s">
        <v>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7" workbookViewId="0">
      <selection activeCell="C30" sqref="C30:E30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8" customWidth="1"/>
    <col min="14" max="15" width="10.28515625" customWidth="1"/>
  </cols>
  <sheetData>
    <row r="1" spans="1:14" ht="59.25" customHeight="1" x14ac:dyDescent="0.25">
      <c r="B1" s="73" t="s">
        <v>60</v>
      </c>
      <c r="C1" s="73"/>
      <c r="D1" s="73"/>
      <c r="E1" s="73"/>
      <c r="F1" s="73"/>
      <c r="G1" s="73"/>
      <c r="H1" s="73"/>
      <c r="I1" s="73"/>
      <c r="J1" s="73"/>
      <c r="K1" s="73"/>
      <c r="M1"/>
    </row>
    <row r="2" spans="1:14" ht="15.75" thickBot="1" x14ac:dyDescent="0.3">
      <c r="M2"/>
    </row>
    <row r="3" spans="1:14" ht="30.2" customHeight="1" thickBot="1" x14ac:dyDescent="0.3">
      <c r="B3" s="1"/>
      <c r="C3" s="74" t="s">
        <v>0</v>
      </c>
      <c r="D3" s="75"/>
      <c r="E3" s="76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4" t="s">
        <v>1</v>
      </c>
      <c r="M3" s="2" t="s">
        <v>2</v>
      </c>
      <c r="N3" s="5" t="s">
        <v>3</v>
      </c>
    </row>
    <row r="4" spans="1:14" ht="24" customHeight="1" x14ac:dyDescent="0.25">
      <c r="A4" s="6"/>
      <c r="B4" s="77">
        <v>1</v>
      </c>
      <c r="C4" s="106"/>
      <c r="D4" s="107"/>
      <c r="E4" s="108"/>
      <c r="F4" s="7" t="s">
        <v>4</v>
      </c>
      <c r="G4" s="8" t="str">
        <f ca="1">INDIRECT(ADDRESS(27,6))&amp;":"&amp;INDIRECT(ADDRESS(27,7))</f>
        <v>:</v>
      </c>
      <c r="H4" s="8" t="str">
        <f ca="1">INDIRECT(ADDRESS(31,7))&amp;":"&amp;INDIRECT(ADDRESS(31,6))</f>
        <v>:</v>
      </c>
      <c r="I4" s="8" t="str">
        <f ca="1">INDIRECT(ADDRESS(36,6))&amp;":"&amp;INDIRECT(ADDRESS(36,7))</f>
        <v>:</v>
      </c>
      <c r="J4" s="8" t="str">
        <f ca="1">INDIRECT(ADDRESS(42,7))&amp;":"&amp;INDIRECT(ADDRESS(42,6))</f>
        <v>:</v>
      </c>
      <c r="K4" s="9" t="str">
        <f ca="1">INDIRECT(ADDRESS(20,6))&amp;":"&amp;INDIRECT(ADDRESS(20,7))</f>
        <v>:</v>
      </c>
      <c r="L4" s="109" t="str">
        <f ca="1">IF(COUNT(F5:K5)=0,"",COUNTIF(F5:K5,"&gt;0")+0.5*COUNTIF(F5:K5,0))</f>
        <v/>
      </c>
      <c r="M4" s="10"/>
      <c r="N4" s="105"/>
    </row>
    <row r="5" spans="1:14" ht="24" customHeight="1" x14ac:dyDescent="0.25">
      <c r="A5" s="6"/>
      <c r="B5" s="60"/>
      <c r="C5" s="99"/>
      <c r="D5" s="100"/>
      <c r="E5" s="101"/>
      <c r="F5" s="11" t="s">
        <v>4</v>
      </c>
      <c r="G5" s="12" t="str">
        <f ca="1">IF(LEN(INDIRECT(ADDRESS(ROW()-1, COLUMN())))=1,"",INDIRECT(ADDRESS(27,6))-INDIRECT(ADDRESS(27,7)))</f>
        <v/>
      </c>
      <c r="H5" s="12" t="str">
        <f ca="1">IF(LEN(INDIRECT(ADDRESS(ROW()-1, COLUMN())))=1,"",INDIRECT(ADDRESS(31,7))-INDIRECT(ADDRESS(31,6)))</f>
        <v/>
      </c>
      <c r="I5" s="12" t="str">
        <f ca="1">IF(LEN(INDIRECT(ADDRESS(ROW()-1, COLUMN())))=1,"",INDIRECT(ADDRESS(36,6))-INDIRECT(ADDRESS(36,7)))</f>
        <v/>
      </c>
      <c r="J5" s="12" t="str">
        <f ca="1">IF(LEN(INDIRECT(ADDRESS(ROW()-1, COLUMN())))=1,"",INDIRECT(ADDRESS(42,7))-INDIRECT(ADDRESS(42,6)))</f>
        <v/>
      </c>
      <c r="K5" s="13" t="str">
        <f ca="1">IF(LEN(INDIRECT(ADDRESS(ROW()-1, COLUMN())))=1,"",INDIRECT(ADDRESS(20,6))-INDIRECT(ADDRESS(20,7)))</f>
        <v/>
      </c>
      <c r="L5" s="95"/>
      <c r="M5" s="12" t="str">
        <f ca="1">IF(COUNT(F5:K5)=0,"",SUM(F5:K5))</f>
        <v/>
      </c>
      <c r="N5" s="104"/>
    </row>
    <row r="6" spans="1:14" ht="24" customHeight="1" x14ac:dyDescent="0.25">
      <c r="A6" s="6"/>
      <c r="B6" s="59">
        <v>2</v>
      </c>
      <c r="C6" s="89"/>
      <c r="D6" s="90"/>
      <c r="E6" s="91"/>
      <c r="F6" s="14" t="str">
        <f ca="1">INDIRECT(ADDRESS(27,7))&amp;":"&amp;INDIRECT(ADDRESS(27,6))</f>
        <v>:</v>
      </c>
      <c r="G6" s="15" t="s">
        <v>4</v>
      </c>
      <c r="H6" s="16" t="str">
        <f ca="1">INDIRECT(ADDRESS(37,6))&amp;":"&amp;INDIRECT(ADDRESS(37,7))</f>
        <v>:</v>
      </c>
      <c r="I6" s="16" t="str">
        <f ca="1">INDIRECT(ADDRESS(41,7))&amp;":"&amp;INDIRECT(ADDRESS(41,6))</f>
        <v>:</v>
      </c>
      <c r="J6" s="16" t="str">
        <f ca="1">INDIRECT(ADDRESS(21,6))&amp;":"&amp;INDIRECT(ADDRESS(21,7))</f>
        <v>:</v>
      </c>
      <c r="K6" s="17" t="str">
        <f ca="1">INDIRECT(ADDRESS(30,6))&amp;":"&amp;INDIRECT(ADDRESS(30,7))</f>
        <v>:</v>
      </c>
      <c r="L6" s="95" t="str">
        <f ca="1">IF(COUNT(F7:K7)=0,"",COUNTIF(F7:K7,"&gt;0")+0.5*COUNTIF(F7:K7,0))</f>
        <v/>
      </c>
      <c r="M6" s="12"/>
      <c r="N6" s="103"/>
    </row>
    <row r="7" spans="1:14" ht="24" customHeight="1" x14ac:dyDescent="0.25">
      <c r="A7" s="6"/>
      <c r="B7" s="60"/>
      <c r="C7" s="99"/>
      <c r="D7" s="100"/>
      <c r="E7" s="101"/>
      <c r="F7" s="18" t="str">
        <f ca="1">IF(LEN(INDIRECT(ADDRESS(ROW()-1, COLUMN())))=1,"",INDIRECT(ADDRESS(27,7))-INDIRECT(ADDRESS(27,6)))</f>
        <v/>
      </c>
      <c r="G7" s="19" t="s">
        <v>4</v>
      </c>
      <c r="H7" s="12" t="str">
        <f ca="1">IF(LEN(INDIRECT(ADDRESS(ROW()-1, COLUMN())))=1,"",INDIRECT(ADDRESS(37,6))-INDIRECT(ADDRESS(37,7)))</f>
        <v/>
      </c>
      <c r="I7" s="12" t="str">
        <f ca="1">IF(LEN(INDIRECT(ADDRESS(ROW()-1, COLUMN())))=1,"",INDIRECT(ADDRESS(41,7))-INDIRECT(ADDRESS(41,6)))</f>
        <v/>
      </c>
      <c r="J7" s="12" t="str">
        <f ca="1">IF(LEN(INDIRECT(ADDRESS(ROW()-1, COLUMN())))=1,"",INDIRECT(ADDRESS(21,6))-INDIRECT(ADDRESS(21,7)))</f>
        <v/>
      </c>
      <c r="K7" s="13" t="str">
        <f ca="1">IF(LEN(INDIRECT(ADDRESS(ROW()-1, COLUMN())))=1,"",INDIRECT(ADDRESS(30,6))-INDIRECT(ADDRESS(30,7)))</f>
        <v/>
      </c>
      <c r="L7" s="95"/>
      <c r="M7" s="12" t="str">
        <f ca="1">IF(COUNT(F7:K7)=0,"",SUM(F7:K7))</f>
        <v/>
      </c>
      <c r="N7" s="104"/>
    </row>
    <row r="8" spans="1:14" ht="24" customHeight="1" x14ac:dyDescent="0.25">
      <c r="A8" s="6"/>
      <c r="B8" s="59">
        <v>3</v>
      </c>
      <c r="C8" s="89"/>
      <c r="D8" s="90"/>
      <c r="E8" s="91"/>
      <c r="F8" s="14" t="str">
        <f ca="1">INDIRECT(ADDRESS(31,6))&amp;":"&amp;INDIRECT(ADDRESS(31,7))</f>
        <v>:</v>
      </c>
      <c r="G8" s="16" t="str">
        <f ca="1">INDIRECT(ADDRESS(37,7))&amp;":"&amp;INDIRECT(ADDRESS(37,6))</f>
        <v>:</v>
      </c>
      <c r="H8" s="15" t="s">
        <v>4</v>
      </c>
      <c r="I8" s="16" t="str">
        <f ca="1">INDIRECT(ADDRESS(22,6))&amp;":"&amp;INDIRECT(ADDRESS(22,7))</f>
        <v>:</v>
      </c>
      <c r="J8" s="16" t="str">
        <f ca="1">INDIRECT(ADDRESS(26,7))&amp;":"&amp;INDIRECT(ADDRESS(26,6))</f>
        <v>:</v>
      </c>
      <c r="K8" s="17" t="str">
        <f ca="1">INDIRECT(ADDRESS(40,6))&amp;":"&amp;INDIRECT(ADDRESS(40,7))</f>
        <v>:</v>
      </c>
      <c r="L8" s="95" t="str">
        <f ca="1">IF(COUNT(F9:K9)=0,"",COUNTIF(F9:K9,"&gt;0")+0.5*COUNTIF(F9:K9,0))</f>
        <v/>
      </c>
      <c r="M8" s="12"/>
      <c r="N8" s="103"/>
    </row>
    <row r="9" spans="1:14" ht="24" customHeight="1" x14ac:dyDescent="0.25">
      <c r="A9" s="6"/>
      <c r="B9" s="60"/>
      <c r="C9" s="99"/>
      <c r="D9" s="100"/>
      <c r="E9" s="101"/>
      <c r="F9" s="18" t="str">
        <f ca="1">IF(LEN(INDIRECT(ADDRESS(ROW()-1, COLUMN())))=1,"",INDIRECT(ADDRESS(31,6))-INDIRECT(ADDRESS(31,7)))</f>
        <v/>
      </c>
      <c r="G9" s="12" t="str">
        <f ca="1">IF(LEN(INDIRECT(ADDRESS(ROW()-1, COLUMN())))=1,"",INDIRECT(ADDRESS(37,7))-INDIRECT(ADDRESS(37,6)))</f>
        <v/>
      </c>
      <c r="H9" s="19" t="s">
        <v>4</v>
      </c>
      <c r="I9" s="12" t="str">
        <f ca="1">IF(LEN(INDIRECT(ADDRESS(ROW()-1, COLUMN())))=1,"",INDIRECT(ADDRESS(22,6))-INDIRECT(ADDRESS(22,7)))</f>
        <v/>
      </c>
      <c r="J9" s="12" t="str">
        <f ca="1">IF(LEN(INDIRECT(ADDRESS(ROW()-1, COLUMN())))=1,"",INDIRECT(ADDRESS(26,7))-INDIRECT(ADDRESS(26,6)))</f>
        <v/>
      </c>
      <c r="K9" s="13" t="str">
        <f ca="1">IF(LEN(INDIRECT(ADDRESS(ROW()-1, COLUMN())))=1,"",INDIRECT(ADDRESS(40,6))-INDIRECT(ADDRESS(40,7)))</f>
        <v/>
      </c>
      <c r="L9" s="95"/>
      <c r="M9" s="12" t="str">
        <f ca="1">IF(COUNT(F9:K9)=0,"",SUM(F9:K9))</f>
        <v/>
      </c>
      <c r="N9" s="104"/>
    </row>
    <row r="10" spans="1:14" ht="24" customHeight="1" x14ac:dyDescent="0.25">
      <c r="A10" s="6"/>
      <c r="B10" s="59">
        <v>4</v>
      </c>
      <c r="C10" s="89"/>
      <c r="D10" s="90"/>
      <c r="E10" s="91"/>
      <c r="F10" s="14" t="str">
        <f ca="1">INDIRECT(ADDRESS(36,7))&amp;":"&amp;INDIRECT(ADDRESS(36,6))</f>
        <v>:</v>
      </c>
      <c r="G10" s="16" t="str">
        <f ca="1">INDIRECT(ADDRESS(41,6))&amp;":"&amp;INDIRECT(ADDRESS(41,7))</f>
        <v>:</v>
      </c>
      <c r="H10" s="16" t="str">
        <f ca="1">INDIRECT(ADDRESS(22,7))&amp;":"&amp;INDIRECT(ADDRESS(22,6))</f>
        <v>:</v>
      </c>
      <c r="I10" s="15" t="s">
        <v>4</v>
      </c>
      <c r="J10" s="16" t="str">
        <f ca="1">INDIRECT(ADDRESS(32,6))&amp;":"&amp;INDIRECT(ADDRESS(32,7))</f>
        <v>:</v>
      </c>
      <c r="K10" s="17" t="str">
        <f ca="1">INDIRECT(ADDRESS(25,7))&amp;":"&amp;INDIRECT(ADDRESS(25,6))</f>
        <v>:</v>
      </c>
      <c r="L10" s="95" t="str">
        <f ca="1">IF(COUNT(F11:K11)=0,"",COUNTIF(F11:K11,"&gt;0")+0.5*COUNTIF(F11:K11,0))</f>
        <v/>
      </c>
      <c r="M10" s="12"/>
      <c r="N10" s="97"/>
    </row>
    <row r="11" spans="1:14" ht="24" customHeight="1" x14ac:dyDescent="0.25">
      <c r="A11" s="6"/>
      <c r="B11" s="60"/>
      <c r="C11" s="99"/>
      <c r="D11" s="100"/>
      <c r="E11" s="101"/>
      <c r="F11" s="18" t="str">
        <f ca="1">IF(LEN(INDIRECT(ADDRESS(ROW()-1, COLUMN())))=1,"",INDIRECT(ADDRESS(36,7))-INDIRECT(ADDRESS(36,6)))</f>
        <v/>
      </c>
      <c r="G11" s="12" t="str">
        <f ca="1">IF(LEN(INDIRECT(ADDRESS(ROW()-1, COLUMN())))=1,"",INDIRECT(ADDRESS(41,6))-INDIRECT(ADDRESS(41,7)))</f>
        <v/>
      </c>
      <c r="H11" s="12" t="str">
        <f ca="1">IF(LEN(INDIRECT(ADDRESS(ROW()-1, COLUMN())))=1,"",INDIRECT(ADDRESS(22,7))-INDIRECT(ADDRESS(22,6)))</f>
        <v/>
      </c>
      <c r="I11" s="19" t="s">
        <v>4</v>
      </c>
      <c r="J11" s="12" t="str">
        <f ca="1">IF(LEN(INDIRECT(ADDRESS(ROW()-1, COLUMN())))=1,"",INDIRECT(ADDRESS(32,6))-INDIRECT(ADDRESS(32,7)))</f>
        <v/>
      </c>
      <c r="K11" s="13" t="str">
        <f ca="1">IF(LEN(INDIRECT(ADDRESS(ROW()-1, COLUMN())))=1,"",INDIRECT(ADDRESS(25,7))-INDIRECT(ADDRESS(25,6)))</f>
        <v/>
      </c>
      <c r="L11" s="95"/>
      <c r="M11" s="12" t="str">
        <f ca="1">IF(COUNT(F11:K11)=0,"",SUM(F11:K11))</f>
        <v/>
      </c>
      <c r="N11" s="102"/>
    </row>
    <row r="12" spans="1:14" ht="24" customHeight="1" x14ac:dyDescent="0.25">
      <c r="A12" s="6"/>
      <c r="B12" s="59">
        <v>5</v>
      </c>
      <c r="C12" s="89"/>
      <c r="D12" s="90"/>
      <c r="E12" s="91"/>
      <c r="F12" s="14" t="str">
        <f ca="1">INDIRECT(ADDRESS(42,6))&amp;":"&amp;INDIRECT(ADDRESS(42,7))</f>
        <v>:</v>
      </c>
      <c r="G12" s="16" t="str">
        <f ca="1">INDIRECT(ADDRESS(21,7))&amp;":"&amp;INDIRECT(ADDRESS(21,6))</f>
        <v>:</v>
      </c>
      <c r="H12" s="16" t="str">
        <f ca="1">INDIRECT(ADDRESS(26,6))&amp;":"&amp;INDIRECT(ADDRESS(26,7))</f>
        <v>:</v>
      </c>
      <c r="I12" s="16" t="str">
        <f ca="1">INDIRECT(ADDRESS(32,7))&amp;":"&amp;INDIRECT(ADDRESS(32,6))</f>
        <v>:</v>
      </c>
      <c r="J12" s="15" t="s">
        <v>4</v>
      </c>
      <c r="K12" s="17" t="str">
        <f ca="1">INDIRECT(ADDRESS(35,7))&amp;":"&amp;INDIRECT(ADDRESS(35,6))</f>
        <v>:</v>
      </c>
      <c r="L12" s="95" t="str">
        <f ca="1">IF(COUNT(F13:K13)=0,"",COUNTIF(F13:K13,"&gt;0")+0.5*COUNTIF(F13:K13,0))</f>
        <v/>
      </c>
      <c r="M12" s="12"/>
      <c r="N12" s="103"/>
    </row>
    <row r="13" spans="1:14" ht="24" customHeight="1" x14ac:dyDescent="0.25">
      <c r="A13" s="6"/>
      <c r="B13" s="60"/>
      <c r="C13" s="99"/>
      <c r="D13" s="100"/>
      <c r="E13" s="101"/>
      <c r="F13" s="18" t="str">
        <f ca="1">IF(LEN(INDIRECT(ADDRESS(ROW()-1, COLUMN())))=1,"",INDIRECT(ADDRESS(42,6))-INDIRECT(ADDRESS(42,7)))</f>
        <v/>
      </c>
      <c r="G13" s="12" t="str">
        <f ca="1">IF(LEN(INDIRECT(ADDRESS(ROW()-1, COLUMN())))=1,"",INDIRECT(ADDRESS(21,7))-INDIRECT(ADDRESS(21,6)))</f>
        <v/>
      </c>
      <c r="H13" s="12" t="str">
        <f ca="1">IF(LEN(INDIRECT(ADDRESS(ROW()-1, COLUMN())))=1,"",INDIRECT(ADDRESS(26,6))-INDIRECT(ADDRESS(26,7)))</f>
        <v/>
      </c>
      <c r="I13" s="12" t="str">
        <f ca="1">IF(LEN(INDIRECT(ADDRESS(ROW()-1, COLUMN())))=1,"",INDIRECT(ADDRESS(32,7))-INDIRECT(ADDRESS(32,6)))</f>
        <v/>
      </c>
      <c r="J13" s="19" t="s">
        <v>4</v>
      </c>
      <c r="K13" s="13" t="str">
        <f ca="1">IF(LEN(INDIRECT(ADDRESS(ROW()-1, COLUMN())))=1,"",INDIRECT(ADDRESS(35,7))-INDIRECT(ADDRESS(35,6)))</f>
        <v/>
      </c>
      <c r="L13" s="95"/>
      <c r="M13" s="12" t="str">
        <f ca="1">IF(COUNT(F13:K13)=0,"",SUM(F13:K13))</f>
        <v/>
      </c>
      <c r="N13" s="104"/>
    </row>
    <row r="14" spans="1:14" ht="24" customHeight="1" x14ac:dyDescent="0.25">
      <c r="A14" s="6"/>
      <c r="B14" s="59">
        <v>6</v>
      </c>
      <c r="C14" s="89"/>
      <c r="D14" s="90"/>
      <c r="E14" s="91"/>
      <c r="F14" s="14" t="str">
        <f ca="1">INDIRECT(ADDRESS(20,7))&amp;":"&amp;INDIRECT(ADDRESS(20,6))</f>
        <v>:</v>
      </c>
      <c r="G14" s="16" t="str">
        <f ca="1">INDIRECT(ADDRESS(30,7))&amp;":"&amp;INDIRECT(ADDRESS(30,6))</f>
        <v>:</v>
      </c>
      <c r="H14" s="16" t="str">
        <f ca="1">INDIRECT(ADDRESS(40,7))&amp;":"&amp;INDIRECT(ADDRESS(40,6))</f>
        <v>:</v>
      </c>
      <c r="I14" s="16" t="str">
        <f ca="1">INDIRECT(ADDRESS(25,6))&amp;":"&amp;INDIRECT(ADDRESS(25,7))</f>
        <v>:</v>
      </c>
      <c r="J14" s="16" t="str">
        <f ca="1">INDIRECT(ADDRESS(35,6))&amp;":"&amp;INDIRECT(ADDRESS(35,7))</f>
        <v>:</v>
      </c>
      <c r="K14" s="20" t="s">
        <v>4</v>
      </c>
      <c r="L14" s="95" t="str">
        <f ca="1">IF(COUNT(F15:K15)=0,"",COUNTIF(F15:K15,"&gt;0")+0.5*COUNTIF(F15:K15,0))</f>
        <v/>
      </c>
      <c r="M14" s="12"/>
      <c r="N14" s="97"/>
    </row>
    <row r="15" spans="1:14" ht="24" customHeight="1" thickBot="1" x14ac:dyDescent="0.3">
      <c r="A15" s="6"/>
      <c r="B15" s="66"/>
      <c r="C15" s="92"/>
      <c r="D15" s="93"/>
      <c r="E15" s="94"/>
      <c r="F15" s="21" t="str">
        <f ca="1">IF(LEN(INDIRECT(ADDRESS(ROW()-1, COLUMN())))=1,"",INDIRECT(ADDRESS(20,7))-INDIRECT(ADDRESS(20,6)))</f>
        <v/>
      </c>
      <c r="G15" s="22" t="str">
        <f ca="1">IF(LEN(INDIRECT(ADDRESS(ROW()-1, COLUMN())))=1,"",INDIRECT(ADDRESS(30,7))-INDIRECT(ADDRESS(30,6)))</f>
        <v/>
      </c>
      <c r="H15" s="22" t="str">
        <f ca="1">IF(LEN(INDIRECT(ADDRESS(ROW()-1, COLUMN())))=1,"",INDIRECT(ADDRESS(40,7))-INDIRECT(ADDRESS(40,6)))</f>
        <v/>
      </c>
      <c r="I15" s="22" t="str">
        <f ca="1">IF(LEN(INDIRECT(ADDRESS(ROW()-1, COLUMN())))=1,"",INDIRECT(ADDRESS(25,6))-INDIRECT(ADDRESS(25,7)))</f>
        <v/>
      </c>
      <c r="J15" s="22" t="str">
        <f ca="1">IF(LEN(INDIRECT(ADDRESS(ROW()-1, COLUMN())))=1,"",INDIRECT(ADDRESS(35,6))-INDIRECT(ADDRESS(35,7)))</f>
        <v/>
      </c>
      <c r="K15" s="23" t="s">
        <v>4</v>
      </c>
      <c r="L15" s="96"/>
      <c r="M15" s="22" t="str">
        <f ca="1">IF(COUNT(F15:K15)=0,"",SUM(F15:K15))</f>
        <v/>
      </c>
      <c r="N15" s="98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21.75" thickBot="1" x14ac:dyDescent="0.3">
      <c r="B19" s="55" t="s">
        <v>5</v>
      </c>
      <c r="C19" s="55"/>
      <c r="D19" s="55"/>
      <c r="E19" s="55"/>
      <c r="F19" s="55"/>
      <c r="G19" s="55"/>
      <c r="H19" s="55"/>
      <c r="I19" s="55"/>
      <c r="J19" s="55"/>
      <c r="K19" s="55"/>
      <c r="M19"/>
    </row>
    <row r="20" spans="2:13" ht="19.5" thickBot="1" x14ac:dyDescent="0.3">
      <c r="B20" s="6">
        <v>1</v>
      </c>
      <c r="C20" s="56" t="str">
        <f ca="1">IF(ISBLANK(INDIRECT(ADDRESS(B20*2+2,3))),"",INDIRECT(ADDRESS(B20*2+2,3)))</f>
        <v/>
      </c>
      <c r="D20" s="56"/>
      <c r="E20" s="57"/>
      <c r="F20" s="24"/>
      <c r="G20" s="25"/>
      <c r="H20" s="58" t="str">
        <f ca="1">IF(ISBLANK(INDIRECT(ADDRESS(K20*2+2,3))),"",INDIRECT(ADDRESS(K20*2+2,3)))</f>
        <v/>
      </c>
      <c r="I20" s="56"/>
      <c r="J20" s="56"/>
      <c r="K20" s="6">
        <v>6</v>
      </c>
      <c r="L20" s="26" t="s">
        <v>6</v>
      </c>
      <c r="M20" s="27">
        <v>1</v>
      </c>
    </row>
    <row r="21" spans="2:13" ht="19.5" thickBot="1" x14ac:dyDescent="0.3">
      <c r="B21" s="6">
        <v>2</v>
      </c>
      <c r="C21" s="56" t="str">
        <f ca="1">IF(ISBLANK(INDIRECT(ADDRESS(B21*2+2,3))),"",INDIRECT(ADDRESS(B21*2+2,3)))</f>
        <v/>
      </c>
      <c r="D21" s="56"/>
      <c r="E21" s="57"/>
      <c r="F21" s="24"/>
      <c r="G21" s="25"/>
      <c r="H21" s="58" t="str">
        <f ca="1">IF(ISBLANK(INDIRECT(ADDRESS(K21*2+2,3))),"",INDIRECT(ADDRESS(K21*2+2,3)))</f>
        <v/>
      </c>
      <c r="I21" s="56"/>
      <c r="J21" s="56"/>
      <c r="K21" s="6">
        <v>5</v>
      </c>
      <c r="L21" s="26" t="s">
        <v>6</v>
      </c>
      <c r="M21" s="27">
        <v>2</v>
      </c>
    </row>
    <row r="22" spans="2:13" ht="19.5" thickBot="1" x14ac:dyDescent="0.3">
      <c r="B22" s="6">
        <v>3</v>
      </c>
      <c r="C22" s="56" t="str">
        <f ca="1">IF(ISBLANK(INDIRECT(ADDRESS(B22*2+2,3))),"",INDIRECT(ADDRESS(B22*2+2,3)))</f>
        <v/>
      </c>
      <c r="D22" s="56"/>
      <c r="E22" s="57"/>
      <c r="F22" s="24"/>
      <c r="G22" s="25"/>
      <c r="H22" s="58" t="str">
        <f ca="1">IF(ISBLANK(INDIRECT(ADDRESS(K22*2+2,3))),"",INDIRECT(ADDRESS(K22*2+2,3)))</f>
        <v/>
      </c>
      <c r="I22" s="56"/>
      <c r="J22" s="56"/>
      <c r="K22" s="6">
        <v>4</v>
      </c>
      <c r="L22" s="26" t="s">
        <v>6</v>
      </c>
      <c r="M22" s="27">
        <v>3</v>
      </c>
    </row>
    <row r="24" spans="2:13" ht="21.75" thickBot="1" x14ac:dyDescent="0.3">
      <c r="B24" s="55" t="s">
        <v>7</v>
      </c>
      <c r="C24" s="55"/>
      <c r="D24" s="55"/>
      <c r="E24" s="55"/>
      <c r="F24" s="55"/>
      <c r="G24" s="55"/>
      <c r="H24" s="55"/>
      <c r="I24" s="55"/>
      <c r="J24" s="55"/>
      <c r="K24" s="55"/>
    </row>
    <row r="25" spans="2:13" ht="19.5" thickBot="1" x14ac:dyDescent="0.3">
      <c r="B25" s="6">
        <v>6</v>
      </c>
      <c r="C25" s="56" t="str">
        <f ca="1">IF(ISBLANK(INDIRECT(ADDRESS(B25*2+2,3))),"",INDIRECT(ADDRESS(B25*2+2,3)))</f>
        <v/>
      </c>
      <c r="D25" s="56"/>
      <c r="E25" s="57"/>
      <c r="F25" s="24"/>
      <c r="G25" s="25"/>
      <c r="H25" s="58" t="str">
        <f ca="1">IF(ISBLANK(INDIRECT(ADDRESS(K25*2+2,3))),"",INDIRECT(ADDRESS(K25*2+2,3)))</f>
        <v/>
      </c>
      <c r="I25" s="56"/>
      <c r="J25" s="56"/>
      <c r="K25" s="6">
        <v>4</v>
      </c>
      <c r="L25" s="26" t="s">
        <v>6</v>
      </c>
      <c r="M25" s="27">
        <v>3</v>
      </c>
    </row>
    <row r="26" spans="2:13" ht="19.5" thickBot="1" x14ac:dyDescent="0.3">
      <c r="B26" s="6">
        <v>5</v>
      </c>
      <c r="C26" s="56" t="str">
        <f ca="1">IF(ISBLANK(INDIRECT(ADDRESS(B26*2+2,3))),"",INDIRECT(ADDRESS(B26*2+2,3)))</f>
        <v/>
      </c>
      <c r="D26" s="56"/>
      <c r="E26" s="57"/>
      <c r="F26" s="24"/>
      <c r="G26" s="25"/>
      <c r="H26" s="58" t="str">
        <f ca="1">IF(ISBLANK(INDIRECT(ADDRESS(K26*2+2,3))),"",INDIRECT(ADDRESS(K26*2+2,3)))</f>
        <v/>
      </c>
      <c r="I26" s="56"/>
      <c r="J26" s="56"/>
      <c r="K26" s="6">
        <v>3</v>
      </c>
      <c r="L26" s="26" t="s">
        <v>6</v>
      </c>
      <c r="M26" s="27">
        <v>2</v>
      </c>
    </row>
    <row r="27" spans="2:13" ht="19.5" thickBot="1" x14ac:dyDescent="0.3">
      <c r="B27" s="6">
        <v>1</v>
      </c>
      <c r="C27" s="56" t="str">
        <f ca="1">IF(ISBLANK(INDIRECT(ADDRESS(B27*2+2,3))),"",INDIRECT(ADDRESS(B27*2+2,3)))</f>
        <v/>
      </c>
      <c r="D27" s="56"/>
      <c r="E27" s="57"/>
      <c r="F27" s="24"/>
      <c r="G27" s="25"/>
      <c r="H27" s="58" t="str">
        <f ca="1">IF(ISBLANK(INDIRECT(ADDRESS(K27*2+2,3))),"",INDIRECT(ADDRESS(K27*2+2,3)))</f>
        <v/>
      </c>
      <c r="I27" s="56"/>
      <c r="J27" s="56"/>
      <c r="K27" s="6">
        <v>2</v>
      </c>
      <c r="L27" s="26" t="s">
        <v>6</v>
      </c>
      <c r="M27" s="27">
        <v>1</v>
      </c>
    </row>
    <row r="29" spans="2:13" ht="21.75" thickBot="1" x14ac:dyDescent="0.3">
      <c r="B29" s="55" t="s">
        <v>8</v>
      </c>
      <c r="C29" s="55"/>
      <c r="D29" s="55"/>
      <c r="E29" s="55"/>
      <c r="F29" s="55"/>
      <c r="G29" s="55"/>
      <c r="H29" s="55"/>
      <c r="I29" s="55"/>
      <c r="J29" s="55"/>
      <c r="K29" s="55"/>
    </row>
    <row r="30" spans="2:13" ht="19.5" thickBot="1" x14ac:dyDescent="0.3">
      <c r="B30" s="6">
        <v>2</v>
      </c>
      <c r="C30" s="56" t="str">
        <f ca="1">IF(ISBLANK(INDIRECT(ADDRESS(B30*2+2,3))),"",INDIRECT(ADDRESS(B30*2+2,3)))</f>
        <v/>
      </c>
      <c r="D30" s="56"/>
      <c r="E30" s="57"/>
      <c r="F30" s="24"/>
      <c r="G30" s="25"/>
      <c r="H30" s="58" t="str">
        <f ca="1">IF(ISBLANK(INDIRECT(ADDRESS(K30*2+2,3))),"",INDIRECT(ADDRESS(K30*2+2,3)))</f>
        <v/>
      </c>
      <c r="I30" s="56"/>
      <c r="J30" s="56"/>
      <c r="K30" s="6">
        <v>6</v>
      </c>
      <c r="L30" s="26" t="s">
        <v>6</v>
      </c>
      <c r="M30" s="27">
        <v>3</v>
      </c>
    </row>
    <row r="31" spans="2:13" ht="19.5" thickBot="1" x14ac:dyDescent="0.3">
      <c r="B31" s="6">
        <v>3</v>
      </c>
      <c r="C31" s="56" t="str">
        <f ca="1">IF(ISBLANK(INDIRECT(ADDRESS(B31*2+2,3))),"",INDIRECT(ADDRESS(B31*2+2,3)))</f>
        <v/>
      </c>
      <c r="D31" s="56"/>
      <c r="E31" s="57"/>
      <c r="F31" s="24"/>
      <c r="G31" s="25"/>
      <c r="H31" s="58" t="str">
        <f ca="1">IF(ISBLANK(INDIRECT(ADDRESS(K31*2+2,3))),"",INDIRECT(ADDRESS(K31*2+2,3)))</f>
        <v/>
      </c>
      <c r="I31" s="56"/>
      <c r="J31" s="56"/>
      <c r="K31" s="6">
        <v>1</v>
      </c>
      <c r="L31" s="26" t="s">
        <v>6</v>
      </c>
      <c r="M31" s="27">
        <v>2</v>
      </c>
    </row>
    <row r="32" spans="2:13" ht="19.5" thickBot="1" x14ac:dyDescent="0.3">
      <c r="B32" s="6">
        <v>4</v>
      </c>
      <c r="C32" s="56" t="str">
        <f ca="1">IF(ISBLANK(INDIRECT(ADDRESS(B32*2+2,3))),"",INDIRECT(ADDRESS(B32*2+2,3)))</f>
        <v/>
      </c>
      <c r="D32" s="56"/>
      <c r="E32" s="57"/>
      <c r="F32" s="24"/>
      <c r="G32" s="25"/>
      <c r="H32" s="58" t="str">
        <f ca="1">IF(ISBLANK(INDIRECT(ADDRESS(K32*2+2,3))),"",INDIRECT(ADDRESS(K32*2+2,3)))</f>
        <v/>
      </c>
      <c r="I32" s="56"/>
      <c r="J32" s="56"/>
      <c r="K32" s="6">
        <v>5</v>
      </c>
      <c r="L32" s="26" t="s">
        <v>6</v>
      </c>
      <c r="M32" s="27">
        <v>1</v>
      </c>
    </row>
    <row r="34" spans="2:13" ht="21.75" thickBot="1" x14ac:dyDescent="0.3">
      <c r="B34" s="55" t="s">
        <v>9</v>
      </c>
      <c r="C34" s="55"/>
      <c r="D34" s="55"/>
      <c r="E34" s="55"/>
      <c r="F34" s="55"/>
      <c r="G34" s="55"/>
      <c r="H34" s="55"/>
      <c r="I34" s="55"/>
      <c r="J34" s="55"/>
      <c r="K34" s="55"/>
    </row>
    <row r="35" spans="2:13" ht="19.5" thickBot="1" x14ac:dyDescent="0.3">
      <c r="B35" s="6">
        <v>6</v>
      </c>
      <c r="C35" s="56" t="str">
        <f ca="1">IF(ISBLANK(INDIRECT(ADDRESS(B35*2+2,3))),"",INDIRECT(ADDRESS(B35*2+2,3)))</f>
        <v/>
      </c>
      <c r="D35" s="56"/>
      <c r="E35" s="57"/>
      <c r="F35" s="24"/>
      <c r="G35" s="25"/>
      <c r="H35" s="58" t="str">
        <f ca="1">IF(ISBLANK(INDIRECT(ADDRESS(K35*2+2,3))),"",INDIRECT(ADDRESS(K35*2+2,3)))</f>
        <v/>
      </c>
      <c r="I35" s="56"/>
      <c r="J35" s="56"/>
      <c r="K35" s="6">
        <v>5</v>
      </c>
      <c r="L35" s="26" t="s">
        <v>6</v>
      </c>
      <c r="M35" s="27">
        <v>1</v>
      </c>
    </row>
    <row r="36" spans="2:13" ht="19.5" thickBot="1" x14ac:dyDescent="0.3">
      <c r="B36" s="6">
        <v>1</v>
      </c>
      <c r="C36" s="56" t="str">
        <f ca="1">IF(ISBLANK(INDIRECT(ADDRESS(B36*2+2,3))),"",INDIRECT(ADDRESS(B36*2+2,3)))</f>
        <v/>
      </c>
      <c r="D36" s="56"/>
      <c r="E36" s="57"/>
      <c r="F36" s="24"/>
      <c r="G36" s="25"/>
      <c r="H36" s="58" t="str">
        <f ca="1">IF(ISBLANK(INDIRECT(ADDRESS(K36*2+2,3))),"",INDIRECT(ADDRESS(K36*2+2,3)))</f>
        <v/>
      </c>
      <c r="I36" s="56"/>
      <c r="J36" s="56"/>
      <c r="K36" s="6">
        <v>4</v>
      </c>
      <c r="L36" s="26" t="s">
        <v>6</v>
      </c>
      <c r="M36" s="27">
        <v>2</v>
      </c>
    </row>
    <row r="37" spans="2:13" ht="19.5" thickBot="1" x14ac:dyDescent="0.3">
      <c r="B37" s="6">
        <v>2</v>
      </c>
      <c r="C37" s="56" t="str">
        <f ca="1">IF(ISBLANK(INDIRECT(ADDRESS(B37*2+2,3))),"",INDIRECT(ADDRESS(B37*2+2,3)))</f>
        <v/>
      </c>
      <c r="D37" s="56"/>
      <c r="E37" s="57"/>
      <c r="F37" s="24"/>
      <c r="G37" s="25"/>
      <c r="H37" s="58" t="str">
        <f ca="1">IF(ISBLANK(INDIRECT(ADDRESS(K37*2+2,3))),"",INDIRECT(ADDRESS(K37*2+2,3)))</f>
        <v/>
      </c>
      <c r="I37" s="56"/>
      <c r="J37" s="56"/>
      <c r="K37" s="6">
        <v>3</v>
      </c>
      <c r="L37" s="26" t="s">
        <v>6</v>
      </c>
      <c r="M37" s="27">
        <v>3</v>
      </c>
    </row>
    <row r="39" spans="2:13" ht="21.75" thickBot="1" x14ac:dyDescent="0.3">
      <c r="B39" s="55">
        <v>1</v>
      </c>
      <c r="C39" s="55"/>
      <c r="D39" s="55"/>
      <c r="E39" s="55"/>
      <c r="F39" s="55"/>
      <c r="G39" s="55"/>
      <c r="H39" s="55"/>
      <c r="I39" s="55"/>
      <c r="J39" s="55"/>
      <c r="K39" s="55"/>
    </row>
    <row r="40" spans="2:13" ht="19.5" thickBot="1" x14ac:dyDescent="0.3">
      <c r="B40" s="6">
        <v>3</v>
      </c>
      <c r="C40" s="56" t="str">
        <f ca="1">IF(ISBLANK(INDIRECT(ADDRESS(B40*2+2,3))),"",INDIRECT(ADDRESS(B40*2+2,3)))</f>
        <v/>
      </c>
      <c r="D40" s="56"/>
      <c r="E40" s="57"/>
      <c r="F40" s="24"/>
      <c r="G40" s="25"/>
      <c r="H40" s="58" t="str">
        <f ca="1">IF(ISBLANK(INDIRECT(ADDRESS(K40*2+2,3))),"",INDIRECT(ADDRESS(K40*2+2,3)))</f>
        <v/>
      </c>
      <c r="I40" s="56"/>
      <c r="J40" s="56"/>
      <c r="K40" s="6">
        <v>6</v>
      </c>
      <c r="L40" s="26" t="s">
        <v>6</v>
      </c>
      <c r="M40" s="27">
        <v>1</v>
      </c>
    </row>
    <row r="41" spans="2:13" ht="19.5" thickBot="1" x14ac:dyDescent="0.3">
      <c r="B41" s="6">
        <v>4</v>
      </c>
      <c r="C41" s="56" t="str">
        <f ca="1">IF(ISBLANK(INDIRECT(ADDRESS(B41*2+2,3))),"",INDIRECT(ADDRESS(B41*2+2,3)))</f>
        <v/>
      </c>
      <c r="D41" s="56"/>
      <c r="E41" s="57"/>
      <c r="F41" s="24"/>
      <c r="G41" s="25"/>
      <c r="H41" s="58" t="str">
        <f ca="1">IF(ISBLANK(INDIRECT(ADDRESS(K41*2+2,3))),"",INDIRECT(ADDRESS(K41*2+2,3)))</f>
        <v/>
      </c>
      <c r="I41" s="56"/>
      <c r="J41" s="56"/>
      <c r="K41" s="6">
        <v>2</v>
      </c>
      <c r="L41" s="26" t="s">
        <v>6</v>
      </c>
      <c r="M41" s="27">
        <v>2</v>
      </c>
    </row>
    <row r="42" spans="2:13" ht="19.5" thickBot="1" x14ac:dyDescent="0.3">
      <c r="B42" s="6">
        <v>5</v>
      </c>
      <c r="C42" s="56" t="str">
        <f ca="1">IF(ISBLANK(INDIRECT(ADDRESS(B42*2+2,3))),"",INDIRECT(ADDRESS(B42*2+2,3)))</f>
        <v/>
      </c>
      <c r="D42" s="56"/>
      <c r="E42" s="57"/>
      <c r="F42" s="24"/>
      <c r="G42" s="25"/>
      <c r="H42" s="58" t="str">
        <f ca="1">IF(ISBLANK(INDIRECT(ADDRESS(K42*2+2,3))),"",INDIRECT(ADDRESS(K42*2+2,3)))</f>
        <v/>
      </c>
      <c r="I42" s="56"/>
      <c r="J42" s="56"/>
      <c r="K42" s="6">
        <v>1</v>
      </c>
      <c r="L42" s="26" t="s">
        <v>6</v>
      </c>
      <c r="M42" s="27">
        <v>3</v>
      </c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J9" sqref="J9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5" customWidth="1"/>
    <col min="14" max="15" width="10.28515625" customWidth="1"/>
  </cols>
  <sheetData>
    <row r="1" spans="1:13" ht="59.25" customHeight="1" x14ac:dyDescent="0.25">
      <c r="B1" s="73" t="s">
        <v>77</v>
      </c>
      <c r="C1" s="73"/>
      <c r="D1" s="73"/>
      <c r="E1" s="73"/>
      <c r="F1" s="73"/>
      <c r="G1" s="73"/>
      <c r="H1" s="73"/>
      <c r="I1" s="73"/>
      <c r="J1" s="73"/>
      <c r="K1" s="73"/>
      <c r="M1"/>
    </row>
    <row r="2" spans="1:13" ht="15.75" thickBot="1" x14ac:dyDescent="0.3">
      <c r="M2"/>
    </row>
    <row r="3" spans="1:13" ht="30" customHeight="1" thickBot="1" x14ac:dyDescent="0.3">
      <c r="A3" s="6"/>
      <c r="B3" s="30"/>
      <c r="C3" s="74" t="s">
        <v>0</v>
      </c>
      <c r="D3" s="75"/>
      <c r="E3" s="76"/>
      <c r="F3" s="2">
        <v>1</v>
      </c>
      <c r="G3" s="2">
        <v>2</v>
      </c>
      <c r="H3" s="2">
        <v>3</v>
      </c>
      <c r="I3" s="3">
        <v>4</v>
      </c>
      <c r="J3" s="3">
        <v>5</v>
      </c>
      <c r="K3" s="30" t="s">
        <v>1</v>
      </c>
      <c r="L3" s="2" t="s">
        <v>2</v>
      </c>
      <c r="M3" s="34" t="s">
        <v>3</v>
      </c>
    </row>
    <row r="4" spans="1:13" ht="24" customHeight="1" x14ac:dyDescent="0.25">
      <c r="A4" s="6"/>
      <c r="B4" s="77">
        <v>1</v>
      </c>
      <c r="C4" s="137" t="s">
        <v>96</v>
      </c>
      <c r="D4" s="138"/>
      <c r="E4" s="139"/>
      <c r="F4" s="7" t="s">
        <v>4</v>
      </c>
      <c r="G4" s="8" t="str">
        <f ca="1">INDIRECT(ADDRESS(23,6))&amp;":"&amp;INDIRECT(ADDRESS(23,7))</f>
        <v>7:9</v>
      </c>
      <c r="H4" s="8" t="str">
        <f ca="1">INDIRECT(ADDRESS(26,7))&amp;":"&amp;INDIRECT(ADDRESS(26,6))</f>
        <v>6:8</v>
      </c>
      <c r="I4" s="8" t="str">
        <f ca="1">INDIRECT(ADDRESS(30,6))&amp;":"&amp;INDIRECT(ADDRESS(30,7))</f>
        <v>11:12</v>
      </c>
      <c r="J4" s="9" t="str">
        <f ca="1">INDIRECT(ADDRESS(35,7))&amp;":"&amp;INDIRECT(ADDRESS(35,6))</f>
        <v>13:1</v>
      </c>
      <c r="K4" s="78">
        <v>1</v>
      </c>
      <c r="L4" s="10"/>
      <c r="M4" s="72">
        <v>4</v>
      </c>
    </row>
    <row r="5" spans="1:13" ht="24" customHeight="1" x14ac:dyDescent="0.25">
      <c r="A5" s="6"/>
      <c r="B5" s="60"/>
      <c r="C5" s="137"/>
      <c r="D5" s="138"/>
      <c r="E5" s="139"/>
      <c r="F5" s="11" t="s">
        <v>4</v>
      </c>
      <c r="G5" s="12">
        <f ca="1">IF(LEN(INDIRECT(ADDRESS(ROW()-1, COLUMN())))=1,"",INDIRECT(ADDRESS(23,6))-INDIRECT(ADDRESS(23,7)))</f>
        <v>-2</v>
      </c>
      <c r="H5" s="12">
        <f ca="1">IF(LEN(INDIRECT(ADDRESS(ROW()-1, COLUMN())))=1,"",INDIRECT(ADDRESS(26,7))-INDIRECT(ADDRESS(26,6)))</f>
        <v>-2</v>
      </c>
      <c r="I5" s="12">
        <f ca="1">IF(LEN(INDIRECT(ADDRESS(ROW()-1, COLUMN())))=1,"",INDIRECT(ADDRESS(30,6))-INDIRECT(ADDRESS(30,7)))</f>
        <v>-1</v>
      </c>
      <c r="J5" s="13">
        <f ca="1">IF(LEN(INDIRECT(ADDRESS(ROW()-1, COLUMN())))=1,"",INDIRECT(ADDRESS(35,7))-INDIRECT(ADDRESS(35,6)))</f>
        <v>12</v>
      </c>
      <c r="K5" s="64"/>
      <c r="L5" s="12">
        <f ca="1">IF(COUNT(F5:J5)=0,"",SUM(F5:J5))</f>
        <v>7</v>
      </c>
      <c r="M5" s="65"/>
    </row>
    <row r="6" spans="1:13" ht="24" customHeight="1" x14ac:dyDescent="0.25">
      <c r="A6" s="6"/>
      <c r="B6" s="59">
        <v>2</v>
      </c>
      <c r="C6" s="119" t="s">
        <v>92</v>
      </c>
      <c r="D6" s="120"/>
      <c r="E6" s="121"/>
      <c r="F6" s="14" t="str">
        <f ca="1">INDIRECT(ADDRESS(23,7))&amp;":"&amp;INDIRECT(ADDRESS(23,6))</f>
        <v>9:7</v>
      </c>
      <c r="G6" s="15" t="s">
        <v>4</v>
      </c>
      <c r="H6" s="16" t="str">
        <f ca="1">INDIRECT(ADDRESS(31,6))&amp;":"&amp;INDIRECT(ADDRESS(31,7))</f>
        <v>7:5</v>
      </c>
      <c r="I6" s="16" t="str">
        <f ca="1">INDIRECT(ADDRESS(34,7))&amp;":"&amp;INDIRECT(ADDRESS(34,6))</f>
        <v>11:8</v>
      </c>
      <c r="J6" s="17" t="str">
        <f ca="1">INDIRECT(ADDRESS(18,6))&amp;":"&amp;INDIRECT(ADDRESS(18,7))</f>
        <v>13:3</v>
      </c>
      <c r="K6" s="64">
        <v>4</v>
      </c>
      <c r="L6" s="12"/>
      <c r="M6" s="65">
        <v>1</v>
      </c>
    </row>
    <row r="7" spans="1:13" ht="24" customHeight="1" x14ac:dyDescent="0.25">
      <c r="A7" s="6"/>
      <c r="B7" s="60"/>
      <c r="C7" s="119"/>
      <c r="D7" s="120"/>
      <c r="E7" s="121"/>
      <c r="F7" s="18">
        <f ca="1">IF(LEN(INDIRECT(ADDRESS(ROW()-1, COLUMN())))=1,"",INDIRECT(ADDRESS(23,7))-INDIRECT(ADDRESS(23,6)))</f>
        <v>2</v>
      </c>
      <c r="G7" s="19" t="s">
        <v>4</v>
      </c>
      <c r="H7" s="12">
        <f ca="1">IF(LEN(INDIRECT(ADDRESS(ROW()-1, COLUMN())))=1,"",INDIRECT(ADDRESS(31,6))-INDIRECT(ADDRESS(31,7)))</f>
        <v>2</v>
      </c>
      <c r="I7" s="12">
        <f ca="1">IF(LEN(INDIRECT(ADDRESS(ROW()-1, COLUMN())))=1,"",INDIRECT(ADDRESS(34,7))-INDIRECT(ADDRESS(34,6)))</f>
        <v>3</v>
      </c>
      <c r="J7" s="13">
        <f ca="1">IF(LEN(INDIRECT(ADDRESS(ROW()-1, COLUMN())))=1,"",INDIRECT(ADDRESS(18,6))-INDIRECT(ADDRESS(18,7)))</f>
        <v>10</v>
      </c>
      <c r="K7" s="64"/>
      <c r="L7" s="12">
        <f ca="1">IF(COUNT(F7:J7)=0,"",SUM(F7:J7))</f>
        <v>17</v>
      </c>
      <c r="M7" s="65"/>
    </row>
    <row r="8" spans="1:13" ht="24" customHeight="1" x14ac:dyDescent="0.25">
      <c r="A8" s="6"/>
      <c r="B8" s="59">
        <v>3</v>
      </c>
      <c r="C8" s="61" t="s">
        <v>38</v>
      </c>
      <c r="D8" s="62"/>
      <c r="E8" s="63"/>
      <c r="F8" s="14" t="str">
        <f ca="1">INDIRECT(ADDRESS(26,6))&amp;":"&amp;INDIRECT(ADDRESS(26,7))</f>
        <v>8:6</v>
      </c>
      <c r="G8" s="16" t="str">
        <f ca="1">INDIRECT(ADDRESS(31,7))&amp;":"&amp;INDIRECT(ADDRESS(31,6))</f>
        <v>5:7</v>
      </c>
      <c r="H8" s="15" t="s">
        <v>4</v>
      </c>
      <c r="I8" s="16" t="str">
        <f ca="1">INDIRECT(ADDRESS(19,6))&amp;":"&amp;INDIRECT(ADDRESS(19,7))</f>
        <v>6:13</v>
      </c>
      <c r="J8" s="17" t="str">
        <f ca="1">INDIRECT(ADDRESS(22,7))&amp;":"&amp;INDIRECT(ADDRESS(22,6))</f>
        <v>13:3</v>
      </c>
      <c r="K8" s="64">
        <v>2</v>
      </c>
      <c r="L8" s="12"/>
      <c r="M8" s="65">
        <v>3</v>
      </c>
    </row>
    <row r="9" spans="1:13" ht="24" customHeight="1" x14ac:dyDescent="0.25">
      <c r="A9" s="6"/>
      <c r="B9" s="60"/>
      <c r="C9" s="61"/>
      <c r="D9" s="62"/>
      <c r="E9" s="63"/>
      <c r="F9" s="18">
        <f ca="1">IF(LEN(INDIRECT(ADDRESS(ROW()-1, COLUMN())))=1,"",INDIRECT(ADDRESS(26,6))-INDIRECT(ADDRESS(26,7)))</f>
        <v>2</v>
      </c>
      <c r="G9" s="12">
        <f ca="1">IF(LEN(INDIRECT(ADDRESS(ROW()-1, COLUMN())))=1,"",INDIRECT(ADDRESS(31,7))-INDIRECT(ADDRESS(31,6)))</f>
        <v>-2</v>
      </c>
      <c r="H9" s="19" t="s">
        <v>4</v>
      </c>
      <c r="I9" s="12">
        <f ca="1">IF(LEN(INDIRECT(ADDRESS(ROW()-1, COLUMN())))=1,"",INDIRECT(ADDRESS(19,6))-INDIRECT(ADDRESS(19,7)))</f>
        <v>-7</v>
      </c>
      <c r="J9" s="13">
        <f ca="1">IF(LEN(INDIRECT(ADDRESS(ROW()-1, COLUMN())))=1,"",INDIRECT(ADDRESS(22,7))-INDIRECT(ADDRESS(22,6)))</f>
        <v>10</v>
      </c>
      <c r="K9" s="64"/>
      <c r="L9" s="12">
        <f ca="1">IF(COUNT(F9:J9)=0,"",SUM(F9:J9))</f>
        <v>3</v>
      </c>
      <c r="M9" s="65"/>
    </row>
    <row r="10" spans="1:13" ht="24" customHeight="1" x14ac:dyDescent="0.25">
      <c r="A10" s="6"/>
      <c r="B10" s="59">
        <v>4</v>
      </c>
      <c r="C10" s="119" t="s">
        <v>41</v>
      </c>
      <c r="D10" s="120"/>
      <c r="E10" s="121"/>
      <c r="F10" s="14" t="str">
        <f ca="1">INDIRECT(ADDRESS(30,7))&amp;":"&amp;INDIRECT(ADDRESS(30,6))</f>
        <v>12:11</v>
      </c>
      <c r="G10" s="16" t="str">
        <f ca="1">INDIRECT(ADDRESS(34,6))&amp;":"&amp;INDIRECT(ADDRESS(34,7))</f>
        <v>8:11</v>
      </c>
      <c r="H10" s="16" t="str">
        <f ca="1">INDIRECT(ADDRESS(19,7))&amp;":"&amp;INDIRECT(ADDRESS(19,6))</f>
        <v>13:6</v>
      </c>
      <c r="I10" s="15" t="s">
        <v>4</v>
      </c>
      <c r="J10" s="17" t="str">
        <f ca="1">INDIRECT(ADDRESS(27,6))&amp;":"&amp;INDIRECT(ADDRESS(27,7))</f>
        <v>13:8</v>
      </c>
      <c r="K10" s="64">
        <v>3</v>
      </c>
      <c r="L10" s="12"/>
      <c r="M10" s="65">
        <v>2</v>
      </c>
    </row>
    <row r="11" spans="1:13" ht="24" customHeight="1" x14ac:dyDescent="0.25">
      <c r="A11" s="6"/>
      <c r="B11" s="60"/>
      <c r="C11" s="119"/>
      <c r="D11" s="120"/>
      <c r="E11" s="121"/>
      <c r="F11" s="18">
        <f ca="1">IF(LEN(INDIRECT(ADDRESS(ROW()-1, COLUMN())))=1,"",INDIRECT(ADDRESS(30,7))-INDIRECT(ADDRESS(30,6)))</f>
        <v>1</v>
      </c>
      <c r="G11" s="12">
        <f ca="1">IF(LEN(INDIRECT(ADDRESS(ROW()-1, COLUMN())))=1,"",INDIRECT(ADDRESS(34,6))-INDIRECT(ADDRESS(34,7)))</f>
        <v>-3</v>
      </c>
      <c r="H11" s="12">
        <f ca="1">IF(LEN(INDIRECT(ADDRESS(ROW()-1, COLUMN())))=1,"",INDIRECT(ADDRESS(19,7))-INDIRECT(ADDRESS(19,6)))</f>
        <v>7</v>
      </c>
      <c r="I11" s="19" t="s">
        <v>4</v>
      </c>
      <c r="J11" s="13">
        <f ca="1">IF(LEN(INDIRECT(ADDRESS(ROW()-1, COLUMN())))=1,"",INDIRECT(ADDRESS(27,6))-INDIRECT(ADDRESS(27,7)))</f>
        <v>5</v>
      </c>
      <c r="K11" s="64"/>
      <c r="L11" s="12">
        <f ca="1">IF(COUNT(F11:J11)=0,"",SUM(F11:J11))</f>
        <v>10</v>
      </c>
      <c r="M11" s="65"/>
    </row>
    <row r="12" spans="1:13" ht="24" customHeight="1" x14ac:dyDescent="0.25">
      <c r="A12" s="6"/>
      <c r="B12" s="59">
        <v>5</v>
      </c>
      <c r="C12" s="61" t="s">
        <v>87</v>
      </c>
      <c r="D12" s="62"/>
      <c r="E12" s="63"/>
      <c r="F12" s="14" t="str">
        <f ca="1">INDIRECT(ADDRESS(35,6))&amp;":"&amp;INDIRECT(ADDRESS(35,7))</f>
        <v>1:13</v>
      </c>
      <c r="G12" s="16" t="str">
        <f ca="1">INDIRECT(ADDRESS(18,7))&amp;":"&amp;INDIRECT(ADDRESS(18,6))</f>
        <v>3:13</v>
      </c>
      <c r="H12" s="16" t="str">
        <f ca="1">INDIRECT(ADDRESS(22,6))&amp;":"&amp;INDIRECT(ADDRESS(22,7))</f>
        <v>3:13</v>
      </c>
      <c r="I12" s="16" t="str">
        <f ca="1">INDIRECT(ADDRESS(27,7))&amp;":"&amp;INDIRECT(ADDRESS(27,6))</f>
        <v>8:13</v>
      </c>
      <c r="J12" s="20" t="s">
        <v>4</v>
      </c>
      <c r="K12" s="64">
        <v>0</v>
      </c>
      <c r="L12" s="12"/>
      <c r="M12" s="65">
        <v>5</v>
      </c>
    </row>
    <row r="13" spans="1:13" ht="24" customHeight="1" thickBot="1" x14ac:dyDescent="0.3">
      <c r="A13" s="6"/>
      <c r="B13" s="66"/>
      <c r="C13" s="67"/>
      <c r="D13" s="68"/>
      <c r="E13" s="69"/>
      <c r="F13" s="21">
        <f ca="1">IF(LEN(INDIRECT(ADDRESS(ROW()-1, COLUMN())))=1,"",INDIRECT(ADDRESS(35,6))-INDIRECT(ADDRESS(35,7)))</f>
        <v>-12</v>
      </c>
      <c r="G13" s="22">
        <f ca="1">IF(LEN(INDIRECT(ADDRESS(ROW()-1, COLUMN())))=1,"",INDIRECT(ADDRESS(18,7))-INDIRECT(ADDRESS(18,6)))</f>
        <v>-10</v>
      </c>
      <c r="H13" s="22">
        <f ca="1">IF(LEN(INDIRECT(ADDRESS(ROW()-1, COLUMN())))=1,"",INDIRECT(ADDRESS(22,6))-INDIRECT(ADDRESS(22,7)))</f>
        <v>-10</v>
      </c>
      <c r="I13" s="22">
        <f ca="1">IF(LEN(INDIRECT(ADDRESS(ROW()-1, COLUMN())))=1,"",INDIRECT(ADDRESS(27,7))-INDIRECT(ADDRESS(27,6)))</f>
        <v>-5</v>
      </c>
      <c r="J13" s="23" t="s">
        <v>4</v>
      </c>
      <c r="K13" s="70"/>
      <c r="L13" s="22">
        <f ca="1">IF(COUNT(F13:J13)=0,"",SUM(F13:J13))</f>
        <v>-37</v>
      </c>
      <c r="M13" s="71"/>
    </row>
    <row r="14" spans="1:13" x14ac:dyDescent="0.25">
      <c r="M14"/>
    </row>
    <row r="15" spans="1:13" x14ac:dyDescent="0.25">
      <c r="M15"/>
    </row>
    <row r="16" spans="1:13" x14ac:dyDescent="0.25">
      <c r="M16"/>
    </row>
    <row r="17" spans="2:13" ht="30" customHeight="1" thickBot="1" x14ac:dyDescent="0.3">
      <c r="B17" s="55" t="s">
        <v>5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2:13" ht="30" customHeight="1" thickBot="1" x14ac:dyDescent="0.4">
      <c r="B18" s="37">
        <v>2</v>
      </c>
      <c r="C18" s="56" t="str">
        <f ca="1">IF(ISBLANK(INDIRECT(ADDRESS(B18*2+2,3))),"",INDIRECT(ADDRESS(B18*2+2,3)))</f>
        <v>2D</v>
      </c>
      <c r="D18" s="56"/>
      <c r="E18" s="57"/>
      <c r="F18" s="24">
        <v>13</v>
      </c>
      <c r="G18" s="25">
        <v>3</v>
      </c>
      <c r="H18" s="58" t="str">
        <f ca="1">IF(ISBLANK(INDIRECT(ADDRESS(K18*2+2,3))),"",INDIRECT(ADDRESS(K18*2+2,3)))</f>
        <v>Дружина</v>
      </c>
      <c r="I18" s="56"/>
      <c r="J18" s="56"/>
      <c r="K18" s="37">
        <v>5</v>
      </c>
      <c r="L18" s="110" t="s">
        <v>6</v>
      </c>
      <c r="M18" s="111">
        <v>1</v>
      </c>
    </row>
    <row r="19" spans="2:13" ht="30" customHeight="1" thickBot="1" x14ac:dyDescent="0.4">
      <c r="B19" s="37">
        <v>3</v>
      </c>
      <c r="C19" s="56" t="str">
        <f ca="1">IF(ISBLANK(INDIRECT(ADDRESS(B19*2+2,3))),"",INDIRECT(ADDRESS(B19*2+2,3)))</f>
        <v>Музеон</v>
      </c>
      <c r="D19" s="56"/>
      <c r="E19" s="57"/>
      <c r="F19" s="24">
        <v>6</v>
      </c>
      <c r="G19" s="25">
        <v>13</v>
      </c>
      <c r="H19" s="58" t="str">
        <f ca="1">IF(ISBLANK(INDIRECT(ADDRESS(K19*2+2,3))),"",INDIRECT(ADDRESS(K19*2+2,3)))</f>
        <v>Баку</v>
      </c>
      <c r="I19" s="56"/>
      <c r="J19" s="56"/>
      <c r="K19" s="37">
        <v>4</v>
      </c>
      <c r="L19" s="110" t="s">
        <v>6</v>
      </c>
      <c r="M19" s="111">
        <v>2</v>
      </c>
    </row>
    <row r="20" spans="2:13" ht="30" customHeight="1" x14ac:dyDescent="0.35">
      <c r="L20" s="112"/>
      <c r="M20" s="113"/>
    </row>
    <row r="21" spans="2:13" ht="30" customHeight="1" thickBot="1" x14ac:dyDescent="0.4">
      <c r="B21" s="55" t="s">
        <v>7</v>
      </c>
      <c r="C21" s="55"/>
      <c r="D21" s="55"/>
      <c r="E21" s="55"/>
      <c r="F21" s="55"/>
      <c r="G21" s="55"/>
      <c r="H21" s="55"/>
      <c r="I21" s="55"/>
      <c r="J21" s="55"/>
      <c r="K21" s="55"/>
      <c r="L21" s="112"/>
      <c r="M21" s="113"/>
    </row>
    <row r="22" spans="2:13" ht="30" customHeight="1" thickBot="1" x14ac:dyDescent="0.4">
      <c r="B22" s="37">
        <v>5</v>
      </c>
      <c r="C22" s="56" t="str">
        <f ca="1">IF(ISBLANK(INDIRECT(ADDRESS(B22*2+2,3))),"",INDIRECT(ADDRESS(B22*2+2,3)))</f>
        <v>Дружина</v>
      </c>
      <c r="D22" s="56"/>
      <c r="E22" s="57"/>
      <c r="F22" s="24">
        <v>3</v>
      </c>
      <c r="G22" s="25">
        <v>13</v>
      </c>
      <c r="H22" s="58" t="str">
        <f ca="1">IF(ISBLANK(INDIRECT(ADDRESS(K22*2+2,3))),"",INDIRECT(ADDRESS(K22*2+2,3)))</f>
        <v>Музеон</v>
      </c>
      <c r="I22" s="56"/>
      <c r="J22" s="56"/>
      <c r="K22" s="37">
        <v>3</v>
      </c>
      <c r="L22" s="110" t="s">
        <v>6</v>
      </c>
      <c r="M22" s="111">
        <v>3</v>
      </c>
    </row>
    <row r="23" spans="2:13" ht="30" customHeight="1" thickBot="1" x14ac:dyDescent="0.4">
      <c r="B23" s="37">
        <v>1</v>
      </c>
      <c r="C23" s="56" t="str">
        <f ca="1">IF(ISBLANK(INDIRECT(ADDRESS(B23*2+2,3))),"",INDIRECT(ADDRESS(B23*2+2,3)))</f>
        <v>Ар-Деко</v>
      </c>
      <c r="D23" s="56"/>
      <c r="E23" s="57"/>
      <c r="F23" s="24">
        <v>7</v>
      </c>
      <c r="G23" s="25">
        <v>9</v>
      </c>
      <c r="H23" s="58" t="str">
        <f ca="1">IF(ISBLANK(INDIRECT(ADDRESS(K23*2+2,3))),"",INDIRECT(ADDRESS(K23*2+2,3)))</f>
        <v>2D</v>
      </c>
      <c r="I23" s="56"/>
      <c r="J23" s="56"/>
      <c r="K23" s="37">
        <v>2</v>
      </c>
      <c r="L23" s="110" t="s">
        <v>6</v>
      </c>
      <c r="M23" s="111">
        <v>4</v>
      </c>
    </row>
    <row r="24" spans="2:13" ht="30" customHeight="1" x14ac:dyDescent="0.35">
      <c r="L24" s="112"/>
      <c r="M24" s="113"/>
    </row>
    <row r="25" spans="2:13" ht="30" customHeight="1" thickBot="1" x14ac:dyDescent="0.4">
      <c r="B25" s="55" t="s">
        <v>8</v>
      </c>
      <c r="C25" s="55"/>
      <c r="D25" s="55"/>
      <c r="E25" s="55"/>
      <c r="F25" s="55"/>
      <c r="G25" s="55"/>
      <c r="H25" s="55"/>
      <c r="I25" s="55"/>
      <c r="J25" s="55"/>
      <c r="K25" s="55"/>
      <c r="L25" s="112"/>
      <c r="M25" s="113"/>
    </row>
    <row r="26" spans="2:13" ht="30" customHeight="1" thickBot="1" x14ac:dyDescent="0.4">
      <c r="B26" s="37">
        <v>3</v>
      </c>
      <c r="C26" s="56" t="str">
        <f ca="1">IF(ISBLANK(INDIRECT(ADDRESS(B26*2+2,3))),"",INDIRECT(ADDRESS(B26*2+2,3)))</f>
        <v>Музеон</v>
      </c>
      <c r="D26" s="56"/>
      <c r="E26" s="57"/>
      <c r="F26" s="24">
        <v>8</v>
      </c>
      <c r="G26" s="25">
        <v>6</v>
      </c>
      <c r="H26" s="58" t="str">
        <f ca="1">IF(ISBLANK(INDIRECT(ADDRESS(K26*2+2,3))),"",INDIRECT(ADDRESS(K26*2+2,3)))</f>
        <v>Ар-Деко</v>
      </c>
      <c r="I26" s="56"/>
      <c r="J26" s="56"/>
      <c r="K26" s="37">
        <v>1</v>
      </c>
      <c r="L26" s="110" t="s">
        <v>6</v>
      </c>
      <c r="M26" s="111">
        <v>5</v>
      </c>
    </row>
    <row r="27" spans="2:13" ht="30" customHeight="1" thickBot="1" x14ac:dyDescent="0.4">
      <c r="B27" s="37">
        <v>4</v>
      </c>
      <c r="C27" s="56" t="str">
        <f ca="1">IF(ISBLANK(INDIRECT(ADDRESS(B27*2+2,3))),"",INDIRECT(ADDRESS(B27*2+2,3)))</f>
        <v>Баку</v>
      </c>
      <c r="D27" s="56"/>
      <c r="E27" s="57"/>
      <c r="F27" s="24">
        <v>13</v>
      </c>
      <c r="G27" s="25">
        <v>8</v>
      </c>
      <c r="H27" s="58" t="str">
        <f ca="1">IF(ISBLANK(INDIRECT(ADDRESS(K27*2+2,3))),"",INDIRECT(ADDRESS(K27*2+2,3)))</f>
        <v>Дружина</v>
      </c>
      <c r="I27" s="56"/>
      <c r="J27" s="56"/>
      <c r="K27" s="37">
        <v>5</v>
      </c>
      <c r="L27" s="110" t="s">
        <v>6</v>
      </c>
      <c r="M27" s="111">
        <v>6</v>
      </c>
    </row>
    <row r="28" spans="2:13" ht="30" customHeight="1" x14ac:dyDescent="0.35">
      <c r="L28" s="112"/>
      <c r="M28" s="113"/>
    </row>
    <row r="29" spans="2:13" ht="30" customHeight="1" thickBot="1" x14ac:dyDescent="0.4">
      <c r="B29" s="55" t="s">
        <v>9</v>
      </c>
      <c r="C29" s="55"/>
      <c r="D29" s="55"/>
      <c r="E29" s="55"/>
      <c r="F29" s="55"/>
      <c r="G29" s="55"/>
      <c r="H29" s="55"/>
      <c r="I29" s="55"/>
      <c r="J29" s="55"/>
      <c r="K29" s="55"/>
      <c r="L29" s="112"/>
      <c r="M29" s="113"/>
    </row>
    <row r="30" spans="2:13" ht="30" customHeight="1" thickBot="1" x14ac:dyDescent="0.4">
      <c r="B30" s="37">
        <v>1</v>
      </c>
      <c r="C30" s="56" t="str">
        <f ca="1">IF(ISBLANK(INDIRECT(ADDRESS(B30*2+2,3))),"",INDIRECT(ADDRESS(B30*2+2,3)))</f>
        <v>Ар-Деко</v>
      </c>
      <c r="D30" s="56"/>
      <c r="E30" s="57"/>
      <c r="F30" s="24">
        <v>11</v>
      </c>
      <c r="G30" s="25">
        <v>12</v>
      </c>
      <c r="H30" s="58" t="str">
        <f ca="1">IF(ISBLANK(INDIRECT(ADDRESS(K30*2+2,3))),"",INDIRECT(ADDRESS(K30*2+2,3)))</f>
        <v>Баку</v>
      </c>
      <c r="I30" s="56"/>
      <c r="J30" s="56"/>
      <c r="K30" s="37">
        <v>4</v>
      </c>
      <c r="L30" s="110" t="s">
        <v>6</v>
      </c>
      <c r="M30" s="111">
        <v>7</v>
      </c>
    </row>
    <row r="31" spans="2:13" ht="30" customHeight="1" thickBot="1" x14ac:dyDescent="0.4">
      <c r="B31" s="37">
        <v>2</v>
      </c>
      <c r="C31" s="56" t="str">
        <f ca="1">IF(ISBLANK(INDIRECT(ADDRESS(B31*2+2,3))),"",INDIRECT(ADDRESS(B31*2+2,3)))</f>
        <v>2D</v>
      </c>
      <c r="D31" s="56"/>
      <c r="E31" s="57"/>
      <c r="F31" s="24">
        <v>7</v>
      </c>
      <c r="G31" s="25">
        <v>5</v>
      </c>
      <c r="H31" s="58" t="str">
        <f ca="1">IF(ISBLANK(INDIRECT(ADDRESS(K31*2+2,3))),"",INDIRECT(ADDRESS(K31*2+2,3)))</f>
        <v>Музеон</v>
      </c>
      <c r="I31" s="56"/>
      <c r="J31" s="56"/>
      <c r="K31" s="37">
        <v>3</v>
      </c>
      <c r="L31" s="110" t="s">
        <v>6</v>
      </c>
      <c r="M31" s="111">
        <v>8</v>
      </c>
    </row>
    <row r="32" spans="2:13" ht="30" customHeight="1" x14ac:dyDescent="0.35">
      <c r="L32" s="112"/>
      <c r="M32" s="113"/>
    </row>
    <row r="33" spans="2:13" ht="30" customHeight="1" thickBot="1" x14ac:dyDescent="0.4">
      <c r="B33" s="55" t="s">
        <v>10</v>
      </c>
      <c r="C33" s="55"/>
      <c r="D33" s="55"/>
      <c r="E33" s="55"/>
      <c r="F33" s="55"/>
      <c r="G33" s="55"/>
      <c r="H33" s="55"/>
      <c r="I33" s="55"/>
      <c r="J33" s="55"/>
      <c r="K33" s="55"/>
      <c r="L33" s="112"/>
      <c r="M33" s="113"/>
    </row>
    <row r="34" spans="2:13" ht="30" customHeight="1" thickBot="1" x14ac:dyDescent="0.4">
      <c r="B34" s="37">
        <v>4</v>
      </c>
      <c r="C34" s="56" t="str">
        <f ca="1">IF(ISBLANK(INDIRECT(ADDRESS(B34*2+2,3))),"",INDIRECT(ADDRESS(B34*2+2,3)))</f>
        <v>Баку</v>
      </c>
      <c r="D34" s="56"/>
      <c r="E34" s="57"/>
      <c r="F34" s="24">
        <v>8</v>
      </c>
      <c r="G34" s="25">
        <v>11</v>
      </c>
      <c r="H34" s="58" t="str">
        <f ca="1">IF(ISBLANK(INDIRECT(ADDRESS(K34*2+2,3))),"",INDIRECT(ADDRESS(K34*2+2,3)))</f>
        <v>2D</v>
      </c>
      <c r="I34" s="56"/>
      <c r="J34" s="56"/>
      <c r="K34" s="37">
        <v>2</v>
      </c>
      <c r="L34" s="110" t="s">
        <v>6</v>
      </c>
      <c r="M34" s="111">
        <v>1</v>
      </c>
    </row>
    <row r="35" spans="2:13" ht="30" customHeight="1" thickBot="1" x14ac:dyDescent="0.4">
      <c r="B35" s="37">
        <v>5</v>
      </c>
      <c r="C35" s="56" t="str">
        <f ca="1">IF(ISBLANK(INDIRECT(ADDRESS(B35*2+2,3))),"",INDIRECT(ADDRESS(B35*2+2,3)))</f>
        <v>Дружина</v>
      </c>
      <c r="D35" s="56"/>
      <c r="E35" s="57"/>
      <c r="F35" s="24">
        <v>1</v>
      </c>
      <c r="G35" s="25">
        <v>13</v>
      </c>
      <c r="H35" s="58" t="str">
        <f ca="1">IF(ISBLANK(INDIRECT(ADDRESS(K35*2+2,3))),"",INDIRECT(ADDRESS(K35*2+2,3)))</f>
        <v>Ар-Деко</v>
      </c>
      <c r="I35" s="56"/>
      <c r="J35" s="56"/>
      <c r="K35" s="37">
        <v>1</v>
      </c>
      <c r="L35" s="110" t="s">
        <v>6</v>
      </c>
      <c r="M35" s="111">
        <v>2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C10" sqref="C10:E11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5" customWidth="1"/>
    <col min="14" max="15" width="10.28515625" customWidth="1"/>
  </cols>
  <sheetData>
    <row r="1" spans="1:13" ht="59.25" customHeight="1" x14ac:dyDescent="0.25">
      <c r="B1" s="73" t="s">
        <v>78</v>
      </c>
      <c r="C1" s="73"/>
      <c r="D1" s="73"/>
      <c r="E1" s="73"/>
      <c r="F1" s="73"/>
      <c r="G1" s="73"/>
      <c r="H1" s="73"/>
      <c r="I1" s="73"/>
      <c r="J1" s="73"/>
      <c r="K1" s="73"/>
      <c r="M1"/>
    </row>
    <row r="2" spans="1:13" ht="15.75" thickBot="1" x14ac:dyDescent="0.3">
      <c r="M2"/>
    </row>
    <row r="3" spans="1:13" ht="30" customHeight="1" thickBot="1" x14ac:dyDescent="0.3">
      <c r="A3" s="6"/>
      <c r="B3" s="32"/>
      <c r="C3" s="74" t="s">
        <v>0</v>
      </c>
      <c r="D3" s="75"/>
      <c r="E3" s="76"/>
      <c r="F3" s="2">
        <v>1</v>
      </c>
      <c r="G3" s="2">
        <v>2</v>
      </c>
      <c r="H3" s="2">
        <v>3</v>
      </c>
      <c r="I3" s="3">
        <v>4</v>
      </c>
      <c r="J3" s="3">
        <v>5</v>
      </c>
      <c r="K3" s="32" t="s">
        <v>1</v>
      </c>
      <c r="L3" s="2" t="s">
        <v>2</v>
      </c>
      <c r="M3" s="34" t="s">
        <v>3</v>
      </c>
    </row>
    <row r="4" spans="1:13" ht="24" customHeight="1" x14ac:dyDescent="0.25">
      <c r="A4" s="6"/>
      <c r="B4" s="77">
        <v>1</v>
      </c>
      <c r="C4" s="61" t="s">
        <v>69</v>
      </c>
      <c r="D4" s="62"/>
      <c r="E4" s="63"/>
      <c r="F4" s="7" t="s">
        <v>4</v>
      </c>
      <c r="G4" s="8" t="str">
        <f ca="1">INDIRECT(ADDRESS(23,6))&amp;":"&amp;INDIRECT(ADDRESS(23,7))</f>
        <v>5:13</v>
      </c>
      <c r="H4" s="8" t="str">
        <f ca="1">INDIRECT(ADDRESS(26,7))&amp;":"&amp;INDIRECT(ADDRESS(26,6))</f>
        <v>13:7</v>
      </c>
      <c r="I4" s="8" t="str">
        <f ca="1">INDIRECT(ADDRESS(30,6))&amp;":"&amp;INDIRECT(ADDRESS(30,7))</f>
        <v>8:13</v>
      </c>
      <c r="J4" s="9" t="str">
        <f ca="1">INDIRECT(ADDRESS(35,7))&amp;":"&amp;INDIRECT(ADDRESS(35,6))</f>
        <v>8:12</v>
      </c>
      <c r="K4" s="78">
        <v>1</v>
      </c>
      <c r="L4" s="10"/>
      <c r="M4" s="72"/>
    </row>
    <row r="5" spans="1:13" ht="24" customHeight="1" x14ac:dyDescent="0.25">
      <c r="A5" s="6"/>
      <c r="B5" s="60"/>
      <c r="C5" s="61"/>
      <c r="D5" s="62"/>
      <c r="E5" s="63"/>
      <c r="F5" s="11" t="s">
        <v>4</v>
      </c>
      <c r="G5" s="12">
        <f ca="1">IF(LEN(INDIRECT(ADDRESS(ROW()-1, COLUMN())))=1,"",INDIRECT(ADDRESS(23,6))-INDIRECT(ADDRESS(23,7)))</f>
        <v>-8</v>
      </c>
      <c r="H5" s="12">
        <f ca="1">IF(LEN(INDIRECT(ADDRESS(ROW()-1, COLUMN())))=1,"",INDIRECT(ADDRESS(26,7))-INDIRECT(ADDRESS(26,6)))</f>
        <v>6</v>
      </c>
      <c r="I5" s="12">
        <f ca="1">IF(LEN(INDIRECT(ADDRESS(ROW()-1, COLUMN())))=1,"",INDIRECT(ADDRESS(30,6))-INDIRECT(ADDRESS(30,7)))</f>
        <v>-5</v>
      </c>
      <c r="J5" s="13">
        <f ca="1">IF(LEN(INDIRECT(ADDRESS(ROW()-1, COLUMN())))=1,"",INDIRECT(ADDRESS(35,7))-INDIRECT(ADDRESS(35,6)))</f>
        <v>-4</v>
      </c>
      <c r="K5" s="64"/>
      <c r="L5" s="12">
        <f ca="1">IF(COUNT(F5:J5)=0,"",SUM(F5:J5))</f>
        <v>-11</v>
      </c>
      <c r="M5" s="65"/>
    </row>
    <row r="6" spans="1:13" ht="24" customHeight="1" x14ac:dyDescent="0.25">
      <c r="A6" s="6"/>
      <c r="B6" s="59">
        <v>2</v>
      </c>
      <c r="C6" s="61" t="s">
        <v>44</v>
      </c>
      <c r="D6" s="62"/>
      <c r="E6" s="63"/>
      <c r="F6" s="14" t="str">
        <f ca="1">INDIRECT(ADDRESS(23,7))&amp;":"&amp;INDIRECT(ADDRESS(23,6))</f>
        <v>13:5</v>
      </c>
      <c r="G6" s="15" t="s">
        <v>4</v>
      </c>
      <c r="H6" s="16" t="str">
        <f ca="1">INDIRECT(ADDRESS(31,6))&amp;":"&amp;INDIRECT(ADDRESS(31,7))</f>
        <v>0:13</v>
      </c>
      <c r="I6" s="16" t="str">
        <f ca="1">INDIRECT(ADDRESS(34,7))&amp;":"&amp;INDIRECT(ADDRESS(34,6))</f>
        <v>7:10</v>
      </c>
      <c r="J6" s="17" t="str">
        <f ca="1">INDIRECT(ADDRESS(18,6))&amp;":"&amp;INDIRECT(ADDRESS(18,7))</f>
        <v>8:11</v>
      </c>
      <c r="K6" s="64">
        <v>1</v>
      </c>
      <c r="L6" s="12"/>
      <c r="M6" s="65"/>
    </row>
    <row r="7" spans="1:13" ht="24" customHeight="1" x14ac:dyDescent="0.25">
      <c r="A7" s="6"/>
      <c r="B7" s="60"/>
      <c r="C7" s="61"/>
      <c r="D7" s="62"/>
      <c r="E7" s="63"/>
      <c r="F7" s="18">
        <f ca="1">IF(LEN(INDIRECT(ADDRESS(ROW()-1, COLUMN())))=1,"",INDIRECT(ADDRESS(23,7))-INDIRECT(ADDRESS(23,6)))</f>
        <v>8</v>
      </c>
      <c r="G7" s="19" t="s">
        <v>4</v>
      </c>
      <c r="H7" s="12">
        <f ca="1">IF(LEN(INDIRECT(ADDRESS(ROW()-1, COLUMN())))=1,"",INDIRECT(ADDRESS(31,6))-INDIRECT(ADDRESS(31,7)))</f>
        <v>-13</v>
      </c>
      <c r="I7" s="12">
        <f ca="1">IF(LEN(INDIRECT(ADDRESS(ROW()-1, COLUMN())))=1,"",INDIRECT(ADDRESS(34,7))-INDIRECT(ADDRESS(34,6)))</f>
        <v>-3</v>
      </c>
      <c r="J7" s="13">
        <f ca="1">IF(LEN(INDIRECT(ADDRESS(ROW()-1, COLUMN())))=1,"",INDIRECT(ADDRESS(18,6))-INDIRECT(ADDRESS(18,7)))</f>
        <v>-3</v>
      </c>
      <c r="K7" s="64"/>
      <c r="L7" s="12">
        <f ca="1">IF(COUNT(F7:J7)=0,"",SUM(F7:J7))</f>
        <v>-11</v>
      </c>
      <c r="M7" s="65"/>
    </row>
    <row r="8" spans="1:13" ht="24" customHeight="1" x14ac:dyDescent="0.25">
      <c r="A8" s="6"/>
      <c r="B8" s="59">
        <v>3</v>
      </c>
      <c r="C8" s="119" t="s">
        <v>46</v>
      </c>
      <c r="D8" s="120"/>
      <c r="E8" s="121"/>
      <c r="F8" s="14" t="str">
        <f ca="1">INDIRECT(ADDRESS(26,6))&amp;":"&amp;INDIRECT(ADDRESS(26,7))</f>
        <v>7:13</v>
      </c>
      <c r="G8" s="16" t="str">
        <f ca="1">INDIRECT(ADDRESS(31,7))&amp;":"&amp;INDIRECT(ADDRESS(31,6))</f>
        <v>13:0</v>
      </c>
      <c r="H8" s="15" t="s">
        <v>4</v>
      </c>
      <c r="I8" s="16" t="str">
        <f ca="1">INDIRECT(ADDRESS(19,6))&amp;":"&amp;INDIRECT(ADDRESS(19,7))</f>
        <v>13:5</v>
      </c>
      <c r="J8" s="17" t="str">
        <f ca="1">INDIRECT(ADDRESS(22,7))&amp;":"&amp;INDIRECT(ADDRESS(22,6))</f>
        <v>4:13</v>
      </c>
      <c r="K8" s="64">
        <v>2</v>
      </c>
      <c r="L8" s="12"/>
      <c r="M8" s="65">
        <v>2</v>
      </c>
    </row>
    <row r="9" spans="1:13" ht="24" customHeight="1" x14ac:dyDescent="0.25">
      <c r="A9" s="6"/>
      <c r="B9" s="60"/>
      <c r="C9" s="119"/>
      <c r="D9" s="120"/>
      <c r="E9" s="121"/>
      <c r="F9" s="18">
        <f ca="1">IF(LEN(INDIRECT(ADDRESS(ROW()-1, COLUMN())))=1,"",INDIRECT(ADDRESS(26,6))-INDIRECT(ADDRESS(26,7)))</f>
        <v>-6</v>
      </c>
      <c r="G9" s="12">
        <f ca="1">IF(LEN(INDIRECT(ADDRESS(ROW()-1, COLUMN())))=1,"",INDIRECT(ADDRESS(31,7))-INDIRECT(ADDRESS(31,6)))</f>
        <v>13</v>
      </c>
      <c r="H9" s="19" t="s">
        <v>4</v>
      </c>
      <c r="I9" s="12">
        <f ca="1">IF(LEN(INDIRECT(ADDRESS(ROW()-1, COLUMN())))=1,"",INDIRECT(ADDRESS(19,6))-INDIRECT(ADDRESS(19,7)))</f>
        <v>8</v>
      </c>
      <c r="J9" s="13">
        <f ca="1">IF(LEN(INDIRECT(ADDRESS(ROW()-1, COLUMN())))=1,"",INDIRECT(ADDRESS(22,7))-INDIRECT(ADDRESS(22,6)))</f>
        <v>-9</v>
      </c>
      <c r="K9" s="64"/>
      <c r="L9" s="12">
        <f ca="1">IF(COUNT(F9:J9)=0,"",SUM(F9:J9))</f>
        <v>6</v>
      </c>
      <c r="M9" s="65"/>
    </row>
    <row r="10" spans="1:13" ht="24" customHeight="1" x14ac:dyDescent="0.25">
      <c r="A10" s="6"/>
      <c r="B10" s="59">
        <v>4</v>
      </c>
      <c r="C10" s="61" t="s">
        <v>42</v>
      </c>
      <c r="D10" s="62"/>
      <c r="E10" s="63"/>
      <c r="F10" s="14" t="str">
        <f ca="1">INDIRECT(ADDRESS(30,7))&amp;":"&amp;INDIRECT(ADDRESS(30,6))</f>
        <v>13:8</v>
      </c>
      <c r="G10" s="16" t="str">
        <f ca="1">INDIRECT(ADDRESS(34,6))&amp;":"&amp;INDIRECT(ADDRESS(34,7))</f>
        <v>10:7</v>
      </c>
      <c r="H10" s="16" t="str">
        <f ca="1">INDIRECT(ADDRESS(19,7))&amp;":"&amp;INDIRECT(ADDRESS(19,6))</f>
        <v>5:13</v>
      </c>
      <c r="I10" s="15" t="s">
        <v>4</v>
      </c>
      <c r="J10" s="17" t="str">
        <f ca="1">INDIRECT(ADDRESS(27,6))&amp;":"&amp;INDIRECT(ADDRESS(27,7))</f>
        <v>7:9</v>
      </c>
      <c r="K10" s="64">
        <v>2</v>
      </c>
      <c r="L10" s="12"/>
      <c r="M10" s="65">
        <v>3</v>
      </c>
    </row>
    <row r="11" spans="1:13" ht="24" customHeight="1" x14ac:dyDescent="0.25">
      <c r="A11" s="6"/>
      <c r="B11" s="60"/>
      <c r="C11" s="61"/>
      <c r="D11" s="62"/>
      <c r="E11" s="63"/>
      <c r="F11" s="18">
        <f ca="1">IF(LEN(INDIRECT(ADDRESS(ROW()-1, COLUMN())))=1,"",INDIRECT(ADDRESS(30,7))-INDIRECT(ADDRESS(30,6)))</f>
        <v>5</v>
      </c>
      <c r="G11" s="12">
        <f ca="1">IF(LEN(INDIRECT(ADDRESS(ROW()-1, COLUMN())))=1,"",INDIRECT(ADDRESS(34,6))-INDIRECT(ADDRESS(34,7)))</f>
        <v>3</v>
      </c>
      <c r="H11" s="12">
        <f ca="1">IF(LEN(INDIRECT(ADDRESS(ROW()-1, COLUMN())))=1,"",INDIRECT(ADDRESS(19,7))-INDIRECT(ADDRESS(19,6)))</f>
        <v>-8</v>
      </c>
      <c r="I11" s="19" t="s">
        <v>4</v>
      </c>
      <c r="J11" s="13">
        <f ca="1">IF(LEN(INDIRECT(ADDRESS(ROW()-1, COLUMN())))=1,"",INDIRECT(ADDRESS(27,6))-INDIRECT(ADDRESS(27,7)))</f>
        <v>-2</v>
      </c>
      <c r="K11" s="64"/>
      <c r="L11" s="12">
        <f ca="1">IF(COUNT(F11:J11)=0,"",SUM(F11:J11))</f>
        <v>-2</v>
      </c>
      <c r="M11" s="65"/>
    </row>
    <row r="12" spans="1:13" ht="24" customHeight="1" x14ac:dyDescent="0.25">
      <c r="A12" s="6"/>
      <c r="B12" s="59">
        <v>5</v>
      </c>
      <c r="C12" s="119" t="s">
        <v>48</v>
      </c>
      <c r="D12" s="120"/>
      <c r="E12" s="121"/>
      <c r="F12" s="14" t="str">
        <f ca="1">INDIRECT(ADDRESS(35,6))&amp;":"&amp;INDIRECT(ADDRESS(35,7))</f>
        <v>12:8</v>
      </c>
      <c r="G12" s="16" t="str">
        <f ca="1">INDIRECT(ADDRESS(18,7))&amp;":"&amp;INDIRECT(ADDRESS(18,6))</f>
        <v>11:8</v>
      </c>
      <c r="H12" s="16" t="str">
        <f ca="1">INDIRECT(ADDRESS(22,6))&amp;":"&amp;INDIRECT(ADDRESS(22,7))</f>
        <v>13:4</v>
      </c>
      <c r="I12" s="16" t="str">
        <f ca="1">INDIRECT(ADDRESS(27,7))&amp;":"&amp;INDIRECT(ADDRESS(27,6))</f>
        <v>9:7</v>
      </c>
      <c r="J12" s="20" t="s">
        <v>4</v>
      </c>
      <c r="K12" s="64">
        <v>4</v>
      </c>
      <c r="L12" s="12"/>
      <c r="M12" s="65">
        <v>1</v>
      </c>
    </row>
    <row r="13" spans="1:13" ht="24" customHeight="1" thickBot="1" x14ac:dyDescent="0.3">
      <c r="A13" s="6"/>
      <c r="B13" s="66"/>
      <c r="C13" s="122"/>
      <c r="D13" s="123"/>
      <c r="E13" s="124"/>
      <c r="F13" s="21">
        <f ca="1">IF(LEN(INDIRECT(ADDRESS(ROW()-1, COLUMN())))=1,"",INDIRECT(ADDRESS(35,6))-INDIRECT(ADDRESS(35,7)))</f>
        <v>4</v>
      </c>
      <c r="G13" s="22">
        <f ca="1">IF(LEN(INDIRECT(ADDRESS(ROW()-1, COLUMN())))=1,"",INDIRECT(ADDRESS(18,7))-INDIRECT(ADDRESS(18,6)))</f>
        <v>3</v>
      </c>
      <c r="H13" s="22">
        <f ca="1">IF(LEN(INDIRECT(ADDRESS(ROW()-1, COLUMN())))=1,"",INDIRECT(ADDRESS(22,6))-INDIRECT(ADDRESS(22,7)))</f>
        <v>9</v>
      </c>
      <c r="I13" s="22">
        <f ca="1">IF(LEN(INDIRECT(ADDRESS(ROW()-1, COLUMN())))=1,"",INDIRECT(ADDRESS(27,7))-INDIRECT(ADDRESS(27,6)))</f>
        <v>2</v>
      </c>
      <c r="J13" s="23" t="s">
        <v>4</v>
      </c>
      <c r="K13" s="70"/>
      <c r="L13" s="22">
        <f ca="1">IF(COUNT(F13:J13)=0,"",SUM(F13:J13))</f>
        <v>18</v>
      </c>
      <c r="M13" s="71"/>
    </row>
    <row r="14" spans="1:13" x14ac:dyDescent="0.25">
      <c r="M14"/>
    </row>
    <row r="15" spans="1:13" x14ac:dyDescent="0.25">
      <c r="M15"/>
    </row>
    <row r="16" spans="1:13" x14ac:dyDescent="0.25">
      <c r="M16"/>
    </row>
    <row r="17" spans="2:13" ht="21.75" thickBot="1" x14ac:dyDescent="0.3">
      <c r="B17" s="55" t="s">
        <v>5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2:13" ht="24" thickBot="1" x14ac:dyDescent="0.4">
      <c r="B18" s="37">
        <v>2</v>
      </c>
      <c r="C18" s="56" t="str">
        <f ca="1">IF(ISBLANK(INDIRECT(ADDRESS(B18*2+2,3))),"",INDIRECT(ADDRESS(B18*2+2,3)))</f>
        <v>ГОА</v>
      </c>
      <c r="D18" s="56"/>
      <c r="E18" s="57"/>
      <c r="F18" s="24">
        <v>8</v>
      </c>
      <c r="G18" s="25">
        <v>11</v>
      </c>
      <c r="H18" s="58" t="str">
        <f ca="1">IF(ISBLANK(INDIRECT(ADDRESS(K18*2+2,3))),"",INDIRECT(ADDRESS(K18*2+2,3)))</f>
        <v>Приударим</v>
      </c>
      <c r="I18" s="56"/>
      <c r="J18" s="56"/>
      <c r="K18" s="37">
        <v>5</v>
      </c>
      <c r="L18" s="110" t="s">
        <v>6</v>
      </c>
      <c r="M18" s="111">
        <v>3</v>
      </c>
    </row>
    <row r="19" spans="2:13" ht="24" thickBot="1" x14ac:dyDescent="0.4">
      <c r="B19" s="37">
        <v>3</v>
      </c>
      <c r="C19" s="56" t="str">
        <f ca="1">IF(ISBLANK(INDIRECT(ADDRESS(B19*2+2,3))),"",INDIRECT(ADDRESS(B19*2+2,3)))</f>
        <v>АлКо</v>
      </c>
      <c r="D19" s="56"/>
      <c r="E19" s="57"/>
      <c r="F19" s="24">
        <v>13</v>
      </c>
      <c r="G19" s="25">
        <v>5</v>
      </c>
      <c r="H19" s="58" t="str">
        <f ca="1">IF(ISBLANK(INDIRECT(ADDRESS(K19*2+2,3))),"",INDIRECT(ADDRESS(K19*2+2,3)))</f>
        <v>Одноклассники</v>
      </c>
      <c r="I19" s="56"/>
      <c r="J19" s="56"/>
      <c r="K19" s="37">
        <v>4</v>
      </c>
      <c r="L19" s="110" t="s">
        <v>6</v>
      </c>
      <c r="M19" s="111">
        <v>4</v>
      </c>
    </row>
    <row r="20" spans="2:13" ht="23.25" x14ac:dyDescent="0.35">
      <c r="L20" s="112"/>
      <c r="M20" s="113"/>
    </row>
    <row r="21" spans="2:13" ht="24" thickBot="1" x14ac:dyDescent="0.4">
      <c r="B21" s="55" t="s">
        <v>7</v>
      </c>
      <c r="C21" s="55"/>
      <c r="D21" s="55"/>
      <c r="E21" s="55"/>
      <c r="F21" s="55"/>
      <c r="G21" s="55"/>
      <c r="H21" s="55"/>
      <c r="I21" s="55"/>
      <c r="J21" s="55"/>
      <c r="K21" s="55"/>
      <c r="L21" s="112"/>
      <c r="M21" s="113"/>
    </row>
    <row r="22" spans="2:13" ht="24" thickBot="1" x14ac:dyDescent="0.4">
      <c r="B22" s="37">
        <v>5</v>
      </c>
      <c r="C22" s="56" t="str">
        <f ca="1">IF(ISBLANK(INDIRECT(ADDRESS(B22*2+2,3))),"",INDIRECT(ADDRESS(B22*2+2,3)))</f>
        <v>Приударим</v>
      </c>
      <c r="D22" s="56"/>
      <c r="E22" s="57"/>
      <c r="F22" s="24">
        <v>13</v>
      </c>
      <c r="G22" s="25">
        <v>4</v>
      </c>
      <c r="H22" s="58" t="str">
        <f ca="1">IF(ISBLANK(INDIRECT(ADDRESS(K22*2+2,3))),"",INDIRECT(ADDRESS(K22*2+2,3)))</f>
        <v>АлКо</v>
      </c>
      <c r="I22" s="56"/>
      <c r="J22" s="56"/>
      <c r="K22" s="37">
        <v>3</v>
      </c>
      <c r="L22" s="110" t="s">
        <v>6</v>
      </c>
      <c r="M22" s="111">
        <v>5</v>
      </c>
    </row>
    <row r="23" spans="2:13" ht="24" thickBot="1" x14ac:dyDescent="0.4">
      <c r="B23" s="37">
        <v>1</v>
      </c>
      <c r="C23" s="56" t="str">
        <f ca="1">IF(ISBLANK(INDIRECT(ADDRESS(B23*2+2,3))),"",INDIRECT(ADDRESS(B23*2+2,3)))</f>
        <v>ФИФА</v>
      </c>
      <c r="D23" s="56"/>
      <c r="E23" s="57"/>
      <c r="F23" s="24">
        <v>5</v>
      </c>
      <c r="G23" s="25">
        <v>13</v>
      </c>
      <c r="H23" s="58" t="str">
        <f ca="1">IF(ISBLANK(INDIRECT(ADDRESS(K23*2+2,3))),"",INDIRECT(ADDRESS(K23*2+2,3)))</f>
        <v>ГОА</v>
      </c>
      <c r="I23" s="56"/>
      <c r="J23" s="56"/>
      <c r="K23" s="37">
        <v>2</v>
      </c>
      <c r="L23" s="110" t="s">
        <v>6</v>
      </c>
      <c r="M23" s="111">
        <v>6</v>
      </c>
    </row>
    <row r="24" spans="2:13" ht="23.25" x14ac:dyDescent="0.35">
      <c r="L24" s="112"/>
      <c r="M24" s="113"/>
    </row>
    <row r="25" spans="2:13" ht="24" thickBot="1" x14ac:dyDescent="0.4">
      <c r="B25" s="55" t="s">
        <v>8</v>
      </c>
      <c r="C25" s="55"/>
      <c r="D25" s="55"/>
      <c r="E25" s="55"/>
      <c r="F25" s="55"/>
      <c r="G25" s="55"/>
      <c r="H25" s="55"/>
      <c r="I25" s="55"/>
      <c r="J25" s="55"/>
      <c r="K25" s="55"/>
      <c r="L25" s="112"/>
      <c r="M25" s="113"/>
    </row>
    <row r="26" spans="2:13" ht="24" thickBot="1" x14ac:dyDescent="0.4">
      <c r="B26" s="37">
        <v>3</v>
      </c>
      <c r="C26" s="56" t="str">
        <f ca="1">IF(ISBLANK(INDIRECT(ADDRESS(B26*2+2,3))),"",INDIRECT(ADDRESS(B26*2+2,3)))</f>
        <v>АлКо</v>
      </c>
      <c r="D26" s="56"/>
      <c r="E26" s="57"/>
      <c r="F26" s="24">
        <v>7</v>
      </c>
      <c r="G26" s="25">
        <v>13</v>
      </c>
      <c r="H26" s="58" t="str">
        <f ca="1">IF(ISBLANK(INDIRECT(ADDRESS(K26*2+2,3))),"",INDIRECT(ADDRESS(K26*2+2,3)))</f>
        <v>ФИФА</v>
      </c>
      <c r="I26" s="56"/>
      <c r="J26" s="56"/>
      <c r="K26" s="37">
        <v>1</v>
      </c>
      <c r="L26" s="110" t="s">
        <v>6</v>
      </c>
      <c r="M26" s="111">
        <v>7</v>
      </c>
    </row>
    <row r="27" spans="2:13" ht="24" thickBot="1" x14ac:dyDescent="0.4">
      <c r="B27" s="37">
        <v>4</v>
      </c>
      <c r="C27" s="56" t="str">
        <f ca="1">IF(ISBLANK(INDIRECT(ADDRESS(B27*2+2,3))),"",INDIRECT(ADDRESS(B27*2+2,3)))</f>
        <v>Одноклассники</v>
      </c>
      <c r="D27" s="56"/>
      <c r="E27" s="57"/>
      <c r="F27" s="24">
        <v>7</v>
      </c>
      <c r="G27" s="25">
        <v>9</v>
      </c>
      <c r="H27" s="58" t="str">
        <f ca="1">IF(ISBLANK(INDIRECT(ADDRESS(K27*2+2,3))),"",INDIRECT(ADDRESS(K27*2+2,3)))</f>
        <v>Приударим</v>
      </c>
      <c r="I27" s="56"/>
      <c r="J27" s="56"/>
      <c r="K27" s="37">
        <v>5</v>
      </c>
      <c r="L27" s="110" t="s">
        <v>6</v>
      </c>
      <c r="M27" s="111">
        <v>8</v>
      </c>
    </row>
    <row r="28" spans="2:13" ht="23.25" x14ac:dyDescent="0.35">
      <c r="L28" s="112"/>
      <c r="M28" s="113"/>
    </row>
    <row r="29" spans="2:13" ht="24" thickBot="1" x14ac:dyDescent="0.4">
      <c r="B29" s="55" t="s">
        <v>9</v>
      </c>
      <c r="C29" s="55"/>
      <c r="D29" s="55"/>
      <c r="E29" s="55"/>
      <c r="F29" s="55"/>
      <c r="G29" s="55"/>
      <c r="H29" s="55"/>
      <c r="I29" s="55"/>
      <c r="J29" s="55"/>
      <c r="K29" s="55"/>
      <c r="L29" s="112"/>
      <c r="M29" s="113"/>
    </row>
    <row r="30" spans="2:13" ht="24" thickBot="1" x14ac:dyDescent="0.4">
      <c r="B30" s="37">
        <v>1</v>
      </c>
      <c r="C30" s="56" t="str">
        <f ca="1">IF(ISBLANK(INDIRECT(ADDRESS(B30*2+2,3))),"",INDIRECT(ADDRESS(B30*2+2,3)))</f>
        <v>ФИФА</v>
      </c>
      <c r="D30" s="56"/>
      <c r="E30" s="57"/>
      <c r="F30" s="24">
        <v>8</v>
      </c>
      <c r="G30" s="25">
        <v>13</v>
      </c>
      <c r="H30" s="58" t="str">
        <f ca="1">IF(ISBLANK(INDIRECT(ADDRESS(K30*2+2,3))),"",INDIRECT(ADDRESS(K30*2+2,3)))</f>
        <v>Одноклассники</v>
      </c>
      <c r="I30" s="56"/>
      <c r="J30" s="56"/>
      <c r="K30" s="37">
        <v>4</v>
      </c>
      <c r="L30" s="110" t="s">
        <v>6</v>
      </c>
      <c r="M30" s="111">
        <v>1</v>
      </c>
    </row>
    <row r="31" spans="2:13" ht="24" thickBot="1" x14ac:dyDescent="0.4">
      <c r="B31" s="37">
        <v>2</v>
      </c>
      <c r="C31" s="56" t="str">
        <f ca="1">IF(ISBLANK(INDIRECT(ADDRESS(B31*2+2,3))),"",INDIRECT(ADDRESS(B31*2+2,3)))</f>
        <v>ГОА</v>
      </c>
      <c r="D31" s="56"/>
      <c r="E31" s="57"/>
      <c r="F31" s="24">
        <v>0</v>
      </c>
      <c r="G31" s="25">
        <v>13</v>
      </c>
      <c r="H31" s="58" t="str">
        <f ca="1">IF(ISBLANK(INDIRECT(ADDRESS(K31*2+2,3))),"",INDIRECT(ADDRESS(K31*2+2,3)))</f>
        <v>АлКо</v>
      </c>
      <c r="I31" s="56"/>
      <c r="J31" s="56"/>
      <c r="K31" s="37">
        <v>3</v>
      </c>
      <c r="L31" s="110" t="s">
        <v>6</v>
      </c>
      <c r="M31" s="111">
        <v>2</v>
      </c>
    </row>
    <row r="32" spans="2:13" ht="23.25" x14ac:dyDescent="0.35">
      <c r="L32" s="112"/>
      <c r="M32" s="113"/>
    </row>
    <row r="33" spans="2:13" ht="24" thickBot="1" x14ac:dyDescent="0.4">
      <c r="B33" s="55" t="s">
        <v>10</v>
      </c>
      <c r="C33" s="55"/>
      <c r="D33" s="55"/>
      <c r="E33" s="55"/>
      <c r="F33" s="55"/>
      <c r="G33" s="55"/>
      <c r="H33" s="55"/>
      <c r="I33" s="55"/>
      <c r="J33" s="55"/>
      <c r="K33" s="55"/>
      <c r="L33" s="112"/>
      <c r="M33" s="113"/>
    </row>
    <row r="34" spans="2:13" ht="24" thickBot="1" x14ac:dyDescent="0.4">
      <c r="B34" s="37">
        <v>4</v>
      </c>
      <c r="C34" s="56" t="str">
        <f ca="1">IF(ISBLANK(INDIRECT(ADDRESS(B34*2+2,3))),"",INDIRECT(ADDRESS(B34*2+2,3)))</f>
        <v>Одноклассники</v>
      </c>
      <c r="D34" s="56"/>
      <c r="E34" s="57"/>
      <c r="F34" s="24">
        <v>10</v>
      </c>
      <c r="G34" s="25">
        <v>7</v>
      </c>
      <c r="H34" s="58" t="str">
        <f ca="1">IF(ISBLANK(INDIRECT(ADDRESS(K34*2+2,3))),"",INDIRECT(ADDRESS(K34*2+2,3)))</f>
        <v>ГОА</v>
      </c>
      <c r="I34" s="56"/>
      <c r="J34" s="56"/>
      <c r="K34" s="37">
        <v>2</v>
      </c>
      <c r="L34" s="110" t="s">
        <v>6</v>
      </c>
      <c r="M34" s="111">
        <v>3</v>
      </c>
    </row>
    <row r="35" spans="2:13" ht="24" thickBot="1" x14ac:dyDescent="0.4">
      <c r="B35" s="37">
        <v>5</v>
      </c>
      <c r="C35" s="56" t="str">
        <f ca="1">IF(ISBLANK(INDIRECT(ADDRESS(B35*2+2,3))),"",INDIRECT(ADDRESS(B35*2+2,3)))</f>
        <v>Приударим</v>
      </c>
      <c r="D35" s="56"/>
      <c r="E35" s="57"/>
      <c r="F35" s="24">
        <v>12</v>
      </c>
      <c r="G35" s="25">
        <v>8</v>
      </c>
      <c r="H35" s="58" t="str">
        <f ca="1">IF(ISBLANK(INDIRECT(ADDRESS(K35*2+2,3))),"",INDIRECT(ADDRESS(K35*2+2,3)))</f>
        <v>ФИФА</v>
      </c>
      <c r="I35" s="56"/>
      <c r="J35" s="56"/>
      <c r="K35" s="37">
        <v>1</v>
      </c>
      <c r="L35" s="110" t="s">
        <v>6</v>
      </c>
      <c r="M35" s="111">
        <v>4</v>
      </c>
    </row>
  </sheetData>
  <mergeCells count="47">
    <mergeCell ref="K4:K5"/>
    <mergeCell ref="M4:M5"/>
    <mergeCell ref="K6:K7"/>
    <mergeCell ref="M6:M7"/>
    <mergeCell ref="B1:K1"/>
    <mergeCell ref="C3:E3"/>
    <mergeCell ref="B4:B5"/>
    <mergeCell ref="C4:E5"/>
    <mergeCell ref="B6:B7"/>
    <mergeCell ref="C6:E7"/>
    <mergeCell ref="B8:B9"/>
    <mergeCell ref="C8:E9"/>
    <mergeCell ref="K8:K9"/>
    <mergeCell ref="M8:M9"/>
    <mergeCell ref="B10:B11"/>
    <mergeCell ref="C10:E11"/>
    <mergeCell ref="B12:B13"/>
    <mergeCell ref="C12:E13"/>
    <mergeCell ref="K10:K11"/>
    <mergeCell ref="M10:M11"/>
    <mergeCell ref="K12:K13"/>
    <mergeCell ref="M12:M13"/>
    <mergeCell ref="B17:K17"/>
    <mergeCell ref="C18:E18"/>
    <mergeCell ref="H18:J18"/>
    <mergeCell ref="C19:E19"/>
    <mergeCell ref="H19:J19"/>
    <mergeCell ref="B21:K21"/>
    <mergeCell ref="C23:E23"/>
    <mergeCell ref="H23:J23"/>
    <mergeCell ref="B25:K25"/>
    <mergeCell ref="C22:E22"/>
    <mergeCell ref="H22:J22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1:E31"/>
    <mergeCell ref="H31:J31"/>
  </mergeCells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C10" sqref="C10:E13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5" customWidth="1"/>
    <col min="14" max="15" width="10.28515625" customWidth="1"/>
  </cols>
  <sheetData>
    <row r="1" spans="1:13" ht="59.25" customHeight="1" x14ac:dyDescent="0.25">
      <c r="B1" s="73" t="s">
        <v>79</v>
      </c>
      <c r="C1" s="73"/>
      <c r="D1" s="73"/>
      <c r="E1" s="73"/>
      <c r="F1" s="73"/>
      <c r="G1" s="73"/>
      <c r="H1" s="73"/>
      <c r="I1" s="73"/>
      <c r="J1" s="73"/>
      <c r="K1" s="73"/>
      <c r="M1"/>
    </row>
    <row r="2" spans="1:13" ht="15.75" thickBot="1" x14ac:dyDescent="0.3">
      <c r="M2"/>
    </row>
    <row r="3" spans="1:13" ht="30" customHeight="1" thickBot="1" x14ac:dyDescent="0.3">
      <c r="A3" s="6"/>
      <c r="B3" s="32"/>
      <c r="C3" s="74" t="s">
        <v>0</v>
      </c>
      <c r="D3" s="75"/>
      <c r="E3" s="76"/>
      <c r="F3" s="2">
        <v>1</v>
      </c>
      <c r="G3" s="2">
        <v>2</v>
      </c>
      <c r="H3" s="2">
        <v>3</v>
      </c>
      <c r="I3" s="3">
        <v>4</v>
      </c>
      <c r="J3" s="3">
        <v>5</v>
      </c>
      <c r="K3" s="32" t="s">
        <v>1</v>
      </c>
      <c r="L3" s="2" t="s">
        <v>2</v>
      </c>
      <c r="M3" s="34" t="s">
        <v>3</v>
      </c>
    </row>
    <row r="4" spans="1:13" ht="24" customHeight="1" x14ac:dyDescent="0.25">
      <c r="A4" s="6"/>
      <c r="B4" s="77">
        <v>1</v>
      </c>
      <c r="C4" s="61" t="s">
        <v>11</v>
      </c>
      <c r="D4" s="62"/>
      <c r="E4" s="63"/>
      <c r="F4" s="7" t="s">
        <v>4</v>
      </c>
      <c r="G4" s="8" t="str">
        <f ca="1">INDIRECT(ADDRESS(23,6))&amp;":"&amp;INDIRECT(ADDRESS(23,7))</f>
        <v>13:8</v>
      </c>
      <c r="H4" s="8" t="str">
        <f ca="1">INDIRECT(ADDRESS(26,7))&amp;":"&amp;INDIRECT(ADDRESS(26,6))</f>
        <v>13:7</v>
      </c>
      <c r="I4" s="8" t="str">
        <f ca="1">INDIRECT(ADDRESS(30,6))&amp;":"&amp;INDIRECT(ADDRESS(30,7))</f>
        <v>1:12</v>
      </c>
      <c r="J4" s="9" t="str">
        <f ca="1">INDIRECT(ADDRESS(35,7))&amp;":"&amp;INDIRECT(ADDRESS(35,6))</f>
        <v>7:10</v>
      </c>
      <c r="K4" s="78"/>
      <c r="L4" s="10"/>
      <c r="M4" s="72">
        <v>3</v>
      </c>
    </row>
    <row r="5" spans="1:13" ht="24" customHeight="1" x14ac:dyDescent="0.25">
      <c r="A5" s="6"/>
      <c r="B5" s="60"/>
      <c r="C5" s="61"/>
      <c r="D5" s="62"/>
      <c r="E5" s="63"/>
      <c r="F5" s="11" t="s">
        <v>4</v>
      </c>
      <c r="G5" s="12">
        <f ca="1">IF(LEN(INDIRECT(ADDRESS(ROW()-1, COLUMN())))=1,"",INDIRECT(ADDRESS(23,6))-INDIRECT(ADDRESS(23,7)))</f>
        <v>5</v>
      </c>
      <c r="H5" s="12">
        <f ca="1">IF(LEN(INDIRECT(ADDRESS(ROW()-1, COLUMN())))=1,"",INDIRECT(ADDRESS(26,7))-INDIRECT(ADDRESS(26,6)))</f>
        <v>6</v>
      </c>
      <c r="I5" s="12">
        <f ca="1">IF(LEN(INDIRECT(ADDRESS(ROW()-1, COLUMN())))=1,"",INDIRECT(ADDRESS(30,6))-INDIRECT(ADDRESS(30,7)))</f>
        <v>-11</v>
      </c>
      <c r="J5" s="13">
        <f ca="1">IF(LEN(INDIRECT(ADDRESS(ROW()-1, COLUMN())))=1,"",INDIRECT(ADDRESS(35,7))-INDIRECT(ADDRESS(35,6)))</f>
        <v>-3</v>
      </c>
      <c r="K5" s="64"/>
      <c r="L5" s="12">
        <f ca="1">IF(COUNT(F5:J5)=0,"",SUM(F5:J5))</f>
        <v>-3</v>
      </c>
      <c r="M5" s="65"/>
    </row>
    <row r="6" spans="1:13" ht="24" customHeight="1" x14ac:dyDescent="0.25">
      <c r="A6" s="6"/>
      <c r="B6" s="59">
        <v>2</v>
      </c>
      <c r="C6" s="61" t="s">
        <v>64</v>
      </c>
      <c r="D6" s="62"/>
      <c r="E6" s="63"/>
      <c r="F6" s="14" t="str">
        <f ca="1">INDIRECT(ADDRESS(23,7))&amp;":"&amp;INDIRECT(ADDRESS(23,6))</f>
        <v>8:13</v>
      </c>
      <c r="G6" s="15" t="s">
        <v>4</v>
      </c>
      <c r="H6" s="16" t="str">
        <f ca="1">INDIRECT(ADDRESS(31,6))&amp;":"&amp;INDIRECT(ADDRESS(31,7))</f>
        <v>13:7</v>
      </c>
      <c r="I6" s="16" t="str">
        <f ca="1">INDIRECT(ADDRESS(34,7))&amp;":"&amp;INDIRECT(ADDRESS(34,6))</f>
        <v>4:13</v>
      </c>
      <c r="J6" s="17" t="str">
        <f ca="1">INDIRECT(ADDRESS(18,6))&amp;":"&amp;INDIRECT(ADDRESS(18,7))</f>
        <v>3:13</v>
      </c>
      <c r="K6" s="64"/>
      <c r="L6" s="12"/>
      <c r="M6" s="65">
        <v>4</v>
      </c>
    </row>
    <row r="7" spans="1:13" ht="24" customHeight="1" x14ac:dyDescent="0.25">
      <c r="A7" s="6"/>
      <c r="B7" s="60"/>
      <c r="C7" s="61"/>
      <c r="D7" s="62"/>
      <c r="E7" s="63"/>
      <c r="F7" s="18">
        <f ca="1">IF(LEN(INDIRECT(ADDRESS(ROW()-1, COLUMN())))=1,"",INDIRECT(ADDRESS(23,7))-INDIRECT(ADDRESS(23,6)))</f>
        <v>-5</v>
      </c>
      <c r="G7" s="19" t="s">
        <v>4</v>
      </c>
      <c r="H7" s="12">
        <f ca="1">IF(LEN(INDIRECT(ADDRESS(ROW()-1, COLUMN())))=1,"",INDIRECT(ADDRESS(31,6))-INDIRECT(ADDRESS(31,7)))</f>
        <v>6</v>
      </c>
      <c r="I7" s="12">
        <f ca="1">IF(LEN(INDIRECT(ADDRESS(ROW()-1, COLUMN())))=1,"",INDIRECT(ADDRESS(34,7))-INDIRECT(ADDRESS(34,6)))</f>
        <v>-9</v>
      </c>
      <c r="J7" s="13">
        <f ca="1">IF(LEN(INDIRECT(ADDRESS(ROW()-1, COLUMN())))=1,"",INDIRECT(ADDRESS(18,6))-INDIRECT(ADDRESS(18,7)))</f>
        <v>-10</v>
      </c>
      <c r="K7" s="64"/>
      <c r="L7" s="12">
        <f ca="1">IF(COUNT(F7:J7)=0,"",SUM(F7:J7))</f>
        <v>-18</v>
      </c>
      <c r="M7" s="65"/>
    </row>
    <row r="8" spans="1:13" ht="24" customHeight="1" x14ac:dyDescent="0.25">
      <c r="A8" s="6"/>
      <c r="B8" s="59">
        <v>3</v>
      </c>
      <c r="C8" s="61" t="s">
        <v>67</v>
      </c>
      <c r="D8" s="62"/>
      <c r="E8" s="63"/>
      <c r="F8" s="14" t="str">
        <f ca="1">INDIRECT(ADDRESS(26,6))&amp;":"&amp;INDIRECT(ADDRESS(26,7))</f>
        <v>7:13</v>
      </c>
      <c r="G8" s="16" t="str">
        <f ca="1">INDIRECT(ADDRESS(31,7))&amp;":"&amp;INDIRECT(ADDRESS(31,6))</f>
        <v>7:13</v>
      </c>
      <c r="H8" s="15" t="s">
        <v>4</v>
      </c>
      <c r="I8" s="16" t="str">
        <f ca="1">INDIRECT(ADDRESS(19,6))&amp;":"&amp;INDIRECT(ADDRESS(19,7))</f>
        <v>13:10</v>
      </c>
      <c r="J8" s="17" t="str">
        <f ca="1">INDIRECT(ADDRESS(22,7))&amp;":"&amp;INDIRECT(ADDRESS(22,6))</f>
        <v>6:13</v>
      </c>
      <c r="K8" s="64"/>
      <c r="L8" s="12"/>
      <c r="M8" s="65">
        <v>5</v>
      </c>
    </row>
    <row r="9" spans="1:13" ht="24" customHeight="1" x14ac:dyDescent="0.25">
      <c r="A9" s="6"/>
      <c r="B9" s="60"/>
      <c r="C9" s="61"/>
      <c r="D9" s="62"/>
      <c r="E9" s="63"/>
      <c r="F9" s="18">
        <f ca="1">IF(LEN(INDIRECT(ADDRESS(ROW()-1, COLUMN())))=1,"",INDIRECT(ADDRESS(26,6))-INDIRECT(ADDRESS(26,7)))</f>
        <v>-6</v>
      </c>
      <c r="G9" s="12">
        <f ca="1">IF(LEN(INDIRECT(ADDRESS(ROW()-1, COLUMN())))=1,"",INDIRECT(ADDRESS(31,7))-INDIRECT(ADDRESS(31,6)))</f>
        <v>-6</v>
      </c>
      <c r="H9" s="19" t="s">
        <v>4</v>
      </c>
      <c r="I9" s="12">
        <f ca="1">IF(LEN(INDIRECT(ADDRESS(ROW()-1, COLUMN())))=1,"",INDIRECT(ADDRESS(19,6))-INDIRECT(ADDRESS(19,7)))</f>
        <v>3</v>
      </c>
      <c r="J9" s="13">
        <f ca="1">IF(LEN(INDIRECT(ADDRESS(ROW()-1, COLUMN())))=1,"",INDIRECT(ADDRESS(22,7))-INDIRECT(ADDRESS(22,6)))</f>
        <v>-7</v>
      </c>
      <c r="K9" s="64"/>
      <c r="L9" s="12">
        <f ca="1">IF(COUNT(F9:J9)=0,"",SUM(F9:J9))</f>
        <v>-16</v>
      </c>
      <c r="M9" s="65"/>
    </row>
    <row r="10" spans="1:13" ht="24" customHeight="1" x14ac:dyDescent="0.25">
      <c r="A10" s="6"/>
      <c r="B10" s="59">
        <v>4</v>
      </c>
      <c r="C10" s="119" t="s">
        <v>57</v>
      </c>
      <c r="D10" s="120"/>
      <c r="E10" s="121"/>
      <c r="F10" s="14" t="str">
        <f ca="1">INDIRECT(ADDRESS(30,7))&amp;":"&amp;INDIRECT(ADDRESS(30,6))</f>
        <v>12:1</v>
      </c>
      <c r="G10" s="16" t="str">
        <f ca="1">INDIRECT(ADDRESS(34,6))&amp;":"&amp;INDIRECT(ADDRESS(34,7))</f>
        <v>13:4</v>
      </c>
      <c r="H10" s="16" t="str">
        <f ca="1">INDIRECT(ADDRESS(19,7))&amp;":"&amp;INDIRECT(ADDRESS(19,6))</f>
        <v>10:13</v>
      </c>
      <c r="I10" s="15" t="s">
        <v>4</v>
      </c>
      <c r="J10" s="17" t="str">
        <f ca="1">INDIRECT(ADDRESS(27,6))&amp;":"&amp;INDIRECT(ADDRESS(27,7))</f>
        <v>13:5</v>
      </c>
      <c r="K10" s="64"/>
      <c r="L10" s="12"/>
      <c r="M10" s="65">
        <v>1</v>
      </c>
    </row>
    <row r="11" spans="1:13" ht="24" customHeight="1" x14ac:dyDescent="0.25">
      <c r="A11" s="6"/>
      <c r="B11" s="60"/>
      <c r="C11" s="119"/>
      <c r="D11" s="120"/>
      <c r="E11" s="121"/>
      <c r="F11" s="18">
        <f ca="1">IF(LEN(INDIRECT(ADDRESS(ROW()-1, COLUMN())))=1,"",INDIRECT(ADDRESS(30,7))-INDIRECT(ADDRESS(30,6)))</f>
        <v>11</v>
      </c>
      <c r="G11" s="12">
        <f ca="1">IF(LEN(INDIRECT(ADDRESS(ROW()-1, COLUMN())))=1,"",INDIRECT(ADDRESS(34,6))-INDIRECT(ADDRESS(34,7)))</f>
        <v>9</v>
      </c>
      <c r="H11" s="12">
        <f ca="1">IF(LEN(INDIRECT(ADDRESS(ROW()-1, COLUMN())))=1,"",INDIRECT(ADDRESS(19,7))-INDIRECT(ADDRESS(19,6)))</f>
        <v>-3</v>
      </c>
      <c r="I11" s="19" t="s">
        <v>4</v>
      </c>
      <c r="J11" s="13">
        <f ca="1">IF(LEN(INDIRECT(ADDRESS(ROW()-1, COLUMN())))=1,"",INDIRECT(ADDRESS(27,6))-INDIRECT(ADDRESS(27,7)))</f>
        <v>8</v>
      </c>
      <c r="K11" s="64"/>
      <c r="L11" s="12">
        <f ca="1">IF(COUNT(F11:J11)=0,"",SUM(F11:J11))</f>
        <v>25</v>
      </c>
      <c r="M11" s="65"/>
    </row>
    <row r="12" spans="1:13" ht="24" customHeight="1" x14ac:dyDescent="0.25">
      <c r="A12" s="6"/>
      <c r="B12" s="59">
        <v>5</v>
      </c>
      <c r="C12" s="119" t="s">
        <v>55</v>
      </c>
      <c r="D12" s="120"/>
      <c r="E12" s="121"/>
      <c r="F12" s="14" t="str">
        <f ca="1">INDIRECT(ADDRESS(35,6))&amp;":"&amp;INDIRECT(ADDRESS(35,7))</f>
        <v>10:7</v>
      </c>
      <c r="G12" s="16" t="str">
        <f ca="1">INDIRECT(ADDRESS(18,7))&amp;":"&amp;INDIRECT(ADDRESS(18,6))</f>
        <v>13:3</v>
      </c>
      <c r="H12" s="16" t="str">
        <f ca="1">INDIRECT(ADDRESS(22,6))&amp;":"&amp;INDIRECT(ADDRESS(22,7))</f>
        <v>13:6</v>
      </c>
      <c r="I12" s="16" t="str">
        <f ca="1">INDIRECT(ADDRESS(27,7))&amp;":"&amp;INDIRECT(ADDRESS(27,6))</f>
        <v>5:13</v>
      </c>
      <c r="J12" s="20" t="s">
        <v>4</v>
      </c>
      <c r="K12" s="64"/>
      <c r="L12" s="12"/>
      <c r="M12" s="65">
        <v>2</v>
      </c>
    </row>
    <row r="13" spans="1:13" ht="24" customHeight="1" thickBot="1" x14ac:dyDescent="0.3">
      <c r="A13" s="6"/>
      <c r="B13" s="66"/>
      <c r="C13" s="122"/>
      <c r="D13" s="123"/>
      <c r="E13" s="124"/>
      <c r="F13" s="21">
        <f ca="1">IF(LEN(INDIRECT(ADDRESS(ROW()-1, COLUMN())))=1,"",INDIRECT(ADDRESS(35,6))-INDIRECT(ADDRESS(35,7)))</f>
        <v>3</v>
      </c>
      <c r="G13" s="22">
        <f ca="1">IF(LEN(INDIRECT(ADDRESS(ROW()-1, COLUMN())))=1,"",INDIRECT(ADDRESS(18,7))-INDIRECT(ADDRESS(18,6)))</f>
        <v>10</v>
      </c>
      <c r="H13" s="22">
        <f ca="1">IF(LEN(INDIRECT(ADDRESS(ROW()-1, COLUMN())))=1,"",INDIRECT(ADDRESS(22,6))-INDIRECT(ADDRESS(22,7)))</f>
        <v>7</v>
      </c>
      <c r="I13" s="22">
        <f ca="1">IF(LEN(INDIRECT(ADDRESS(ROW()-1, COLUMN())))=1,"",INDIRECT(ADDRESS(27,7))-INDIRECT(ADDRESS(27,6)))</f>
        <v>-8</v>
      </c>
      <c r="J13" s="23" t="s">
        <v>4</v>
      </c>
      <c r="K13" s="70"/>
      <c r="L13" s="22">
        <f ca="1">IF(COUNT(F13:J13)=0,"",SUM(F13:J13))</f>
        <v>12</v>
      </c>
      <c r="M13" s="71"/>
    </row>
    <row r="14" spans="1:13" x14ac:dyDescent="0.25">
      <c r="M14"/>
    </row>
    <row r="15" spans="1:13" x14ac:dyDescent="0.25">
      <c r="M15"/>
    </row>
    <row r="16" spans="1:13" x14ac:dyDescent="0.25">
      <c r="M16"/>
    </row>
    <row r="17" spans="2:13" ht="21.75" thickBot="1" x14ac:dyDescent="0.3">
      <c r="B17" s="55" t="s">
        <v>5</v>
      </c>
      <c r="C17" s="55"/>
      <c r="D17" s="55"/>
      <c r="E17" s="55"/>
      <c r="F17" s="55"/>
      <c r="G17" s="55"/>
      <c r="H17" s="55"/>
      <c r="I17" s="55"/>
      <c r="J17" s="55"/>
      <c r="K17" s="55"/>
      <c r="L17" s="52"/>
      <c r="M17" s="54"/>
    </row>
    <row r="18" spans="2:13" ht="24" thickBot="1" x14ac:dyDescent="0.4">
      <c r="B18" s="37">
        <v>2</v>
      </c>
      <c r="C18" s="56" t="str">
        <f ca="1">IF(ISBLANK(INDIRECT(ADDRESS(B18*2+2,3))),"",INDIRECT(ADDRESS(B18*2+2,3)))</f>
        <v>Кракатук</v>
      </c>
      <c r="D18" s="56"/>
      <c r="E18" s="57"/>
      <c r="F18" s="24">
        <v>3</v>
      </c>
      <c r="G18" s="25">
        <v>13</v>
      </c>
      <c r="H18" s="58" t="str">
        <f ca="1">IF(ISBLANK(INDIRECT(ADDRESS(K18*2+2,3))),"",INDIRECT(ADDRESS(K18*2+2,3)))</f>
        <v>Редфокс</v>
      </c>
      <c r="I18" s="56"/>
      <c r="J18" s="56"/>
      <c r="K18" s="37">
        <v>5</v>
      </c>
      <c r="L18" s="110" t="s">
        <v>6</v>
      </c>
      <c r="M18" s="111">
        <v>5</v>
      </c>
    </row>
    <row r="19" spans="2:13" ht="24" thickBot="1" x14ac:dyDescent="0.4">
      <c r="B19" s="37">
        <v>3</v>
      </c>
      <c r="C19" s="56" t="str">
        <f ca="1">IF(ISBLANK(INDIRECT(ADDRESS(B19*2+2,3))),"",INDIRECT(ADDRESS(B19*2+2,3)))</f>
        <v>Инки</v>
      </c>
      <c r="D19" s="56"/>
      <c r="E19" s="57"/>
      <c r="F19" s="24">
        <v>13</v>
      </c>
      <c r="G19" s="25">
        <v>10</v>
      </c>
      <c r="H19" s="58" t="str">
        <f ca="1">IF(ISBLANK(INDIRECT(ADDRESS(K19*2+2,3))),"",INDIRECT(ADDRESS(K19*2+2,3)))</f>
        <v>Ку-Ку</v>
      </c>
      <c r="I19" s="56"/>
      <c r="J19" s="56"/>
      <c r="K19" s="37">
        <v>4</v>
      </c>
      <c r="L19" s="110" t="s">
        <v>6</v>
      </c>
      <c r="M19" s="111">
        <v>6</v>
      </c>
    </row>
    <row r="20" spans="2:13" ht="23.25" x14ac:dyDescent="0.35">
      <c r="L20" s="112"/>
      <c r="M20" s="113"/>
    </row>
    <row r="21" spans="2:13" ht="24" thickBot="1" x14ac:dyDescent="0.4">
      <c r="B21" s="55" t="s">
        <v>7</v>
      </c>
      <c r="C21" s="55"/>
      <c r="D21" s="55"/>
      <c r="E21" s="55"/>
      <c r="F21" s="55"/>
      <c r="G21" s="55"/>
      <c r="H21" s="55"/>
      <c r="I21" s="55"/>
      <c r="J21" s="55"/>
      <c r="K21" s="55"/>
      <c r="L21" s="112"/>
      <c r="M21" s="113"/>
    </row>
    <row r="22" spans="2:13" ht="24" thickBot="1" x14ac:dyDescent="0.4">
      <c r="B22" s="37">
        <v>5</v>
      </c>
      <c r="C22" s="56" t="str">
        <f ca="1">IF(ISBLANK(INDIRECT(ADDRESS(B22*2+2,3))),"",INDIRECT(ADDRESS(B22*2+2,3)))</f>
        <v>Редфокс</v>
      </c>
      <c r="D22" s="56"/>
      <c r="E22" s="57"/>
      <c r="F22" s="24">
        <v>13</v>
      </c>
      <c r="G22" s="25">
        <v>6</v>
      </c>
      <c r="H22" s="58" t="str">
        <f ca="1">IF(ISBLANK(INDIRECT(ADDRESS(K22*2+2,3))),"",INDIRECT(ADDRESS(K22*2+2,3)))</f>
        <v>Инки</v>
      </c>
      <c r="I22" s="56"/>
      <c r="J22" s="56"/>
      <c r="K22" s="37">
        <v>3</v>
      </c>
      <c r="L22" s="110" t="s">
        <v>6</v>
      </c>
      <c r="M22" s="111">
        <v>7</v>
      </c>
    </row>
    <row r="23" spans="2:13" ht="24" thickBot="1" x14ac:dyDescent="0.4">
      <c r="B23" s="37">
        <v>1</v>
      </c>
      <c r="C23" s="56" t="str">
        <f ca="1">IF(ISBLANK(INDIRECT(ADDRESS(B23*2+2,3))),"",INDIRECT(ADDRESS(B23*2+2,3)))</f>
        <v>ВВС</v>
      </c>
      <c r="D23" s="56"/>
      <c r="E23" s="57"/>
      <c r="F23" s="24">
        <v>13</v>
      </c>
      <c r="G23" s="25">
        <v>8</v>
      </c>
      <c r="H23" s="58" t="str">
        <f ca="1">IF(ISBLANK(INDIRECT(ADDRESS(K23*2+2,3))),"",INDIRECT(ADDRESS(K23*2+2,3)))</f>
        <v>Кракатук</v>
      </c>
      <c r="I23" s="56"/>
      <c r="J23" s="56"/>
      <c r="K23" s="37">
        <v>2</v>
      </c>
      <c r="L23" s="110" t="s">
        <v>6</v>
      </c>
      <c r="M23" s="111">
        <v>8</v>
      </c>
    </row>
    <row r="24" spans="2:13" ht="23.25" x14ac:dyDescent="0.35">
      <c r="L24" s="112"/>
      <c r="M24" s="113"/>
    </row>
    <row r="25" spans="2:13" ht="24" thickBot="1" x14ac:dyDescent="0.4">
      <c r="B25" s="55" t="s">
        <v>8</v>
      </c>
      <c r="C25" s="55"/>
      <c r="D25" s="55"/>
      <c r="E25" s="55"/>
      <c r="F25" s="55"/>
      <c r="G25" s="55"/>
      <c r="H25" s="55"/>
      <c r="I25" s="55"/>
      <c r="J25" s="55"/>
      <c r="K25" s="55"/>
      <c r="L25" s="112"/>
      <c r="M25" s="113"/>
    </row>
    <row r="26" spans="2:13" ht="24" thickBot="1" x14ac:dyDescent="0.4">
      <c r="B26" s="37">
        <v>3</v>
      </c>
      <c r="C26" s="56" t="str">
        <f ca="1">IF(ISBLANK(INDIRECT(ADDRESS(B26*2+2,3))),"",INDIRECT(ADDRESS(B26*2+2,3)))</f>
        <v>Инки</v>
      </c>
      <c r="D26" s="56"/>
      <c r="E26" s="57"/>
      <c r="F26" s="24">
        <v>7</v>
      </c>
      <c r="G26" s="25">
        <v>13</v>
      </c>
      <c r="H26" s="58" t="str">
        <f ca="1">IF(ISBLANK(INDIRECT(ADDRESS(K26*2+2,3))),"",INDIRECT(ADDRESS(K26*2+2,3)))</f>
        <v>ВВС</v>
      </c>
      <c r="I26" s="56"/>
      <c r="J26" s="56"/>
      <c r="K26" s="37">
        <v>1</v>
      </c>
      <c r="L26" s="110" t="s">
        <v>6</v>
      </c>
      <c r="M26" s="111">
        <v>1</v>
      </c>
    </row>
    <row r="27" spans="2:13" ht="24" thickBot="1" x14ac:dyDescent="0.4">
      <c r="B27" s="37">
        <v>4</v>
      </c>
      <c r="C27" s="56" t="str">
        <f ca="1">IF(ISBLANK(INDIRECT(ADDRESS(B27*2+2,3))),"",INDIRECT(ADDRESS(B27*2+2,3)))</f>
        <v>Ку-Ку</v>
      </c>
      <c r="D27" s="56"/>
      <c r="E27" s="57"/>
      <c r="F27" s="24">
        <v>13</v>
      </c>
      <c r="G27" s="25">
        <v>5</v>
      </c>
      <c r="H27" s="58" t="str">
        <f ca="1">IF(ISBLANK(INDIRECT(ADDRESS(K27*2+2,3))),"",INDIRECT(ADDRESS(K27*2+2,3)))</f>
        <v>Редфокс</v>
      </c>
      <c r="I27" s="56"/>
      <c r="J27" s="56"/>
      <c r="K27" s="37">
        <v>5</v>
      </c>
      <c r="L27" s="110" t="s">
        <v>6</v>
      </c>
      <c r="M27" s="111">
        <v>2</v>
      </c>
    </row>
    <row r="28" spans="2:13" ht="23.25" x14ac:dyDescent="0.35">
      <c r="L28" s="112"/>
      <c r="M28" s="113"/>
    </row>
    <row r="29" spans="2:13" ht="24" thickBot="1" x14ac:dyDescent="0.4">
      <c r="B29" s="55" t="s">
        <v>9</v>
      </c>
      <c r="C29" s="55"/>
      <c r="D29" s="55"/>
      <c r="E29" s="55"/>
      <c r="F29" s="55"/>
      <c r="G29" s="55"/>
      <c r="H29" s="55"/>
      <c r="I29" s="55"/>
      <c r="J29" s="55"/>
      <c r="K29" s="55"/>
      <c r="L29" s="112"/>
      <c r="M29" s="113"/>
    </row>
    <row r="30" spans="2:13" ht="24" thickBot="1" x14ac:dyDescent="0.4">
      <c r="B30" s="37">
        <v>1</v>
      </c>
      <c r="C30" s="56" t="str">
        <f ca="1">IF(ISBLANK(INDIRECT(ADDRESS(B30*2+2,3))),"",INDIRECT(ADDRESS(B30*2+2,3)))</f>
        <v>ВВС</v>
      </c>
      <c r="D30" s="56"/>
      <c r="E30" s="57"/>
      <c r="F30" s="24">
        <v>1</v>
      </c>
      <c r="G30" s="25">
        <v>12</v>
      </c>
      <c r="H30" s="58" t="str">
        <f ca="1">IF(ISBLANK(INDIRECT(ADDRESS(K30*2+2,3))),"",INDIRECT(ADDRESS(K30*2+2,3)))</f>
        <v>Ку-Ку</v>
      </c>
      <c r="I30" s="56"/>
      <c r="J30" s="56"/>
      <c r="K30" s="37">
        <v>4</v>
      </c>
      <c r="L30" s="110" t="s">
        <v>6</v>
      </c>
      <c r="M30" s="111">
        <v>3</v>
      </c>
    </row>
    <row r="31" spans="2:13" ht="24" thickBot="1" x14ac:dyDescent="0.4">
      <c r="B31" s="37">
        <v>2</v>
      </c>
      <c r="C31" s="56" t="str">
        <f ca="1">IF(ISBLANK(INDIRECT(ADDRESS(B31*2+2,3))),"",INDIRECT(ADDRESS(B31*2+2,3)))</f>
        <v>Кракатук</v>
      </c>
      <c r="D31" s="56"/>
      <c r="E31" s="57"/>
      <c r="F31" s="24">
        <v>13</v>
      </c>
      <c r="G31" s="25">
        <v>7</v>
      </c>
      <c r="H31" s="58" t="str">
        <f ca="1">IF(ISBLANK(INDIRECT(ADDRESS(K31*2+2,3))),"",INDIRECT(ADDRESS(K31*2+2,3)))</f>
        <v>Инки</v>
      </c>
      <c r="I31" s="56"/>
      <c r="J31" s="56"/>
      <c r="K31" s="37">
        <v>3</v>
      </c>
      <c r="L31" s="110" t="s">
        <v>6</v>
      </c>
      <c r="M31" s="111">
        <v>4</v>
      </c>
    </row>
    <row r="32" spans="2:13" ht="23.25" x14ac:dyDescent="0.35">
      <c r="L32" s="112"/>
      <c r="M32" s="113"/>
    </row>
    <row r="33" spans="2:13" ht="24" thickBot="1" x14ac:dyDescent="0.4">
      <c r="B33" s="55" t="s">
        <v>10</v>
      </c>
      <c r="C33" s="55"/>
      <c r="D33" s="55"/>
      <c r="E33" s="55"/>
      <c r="F33" s="55"/>
      <c r="G33" s="55"/>
      <c r="H33" s="55"/>
      <c r="I33" s="55"/>
      <c r="J33" s="55"/>
      <c r="K33" s="55"/>
      <c r="L33" s="112"/>
      <c r="M33" s="113"/>
    </row>
    <row r="34" spans="2:13" ht="24" thickBot="1" x14ac:dyDescent="0.4">
      <c r="B34" s="37">
        <v>4</v>
      </c>
      <c r="C34" s="56" t="str">
        <f ca="1">IF(ISBLANK(INDIRECT(ADDRESS(B34*2+2,3))),"",INDIRECT(ADDRESS(B34*2+2,3)))</f>
        <v>Ку-Ку</v>
      </c>
      <c r="D34" s="56"/>
      <c r="E34" s="57"/>
      <c r="F34" s="24">
        <v>13</v>
      </c>
      <c r="G34" s="25">
        <v>4</v>
      </c>
      <c r="H34" s="58" t="str">
        <f ca="1">IF(ISBLANK(INDIRECT(ADDRESS(K34*2+2,3))),"",INDIRECT(ADDRESS(K34*2+2,3)))</f>
        <v>Кракатук</v>
      </c>
      <c r="I34" s="56"/>
      <c r="J34" s="56"/>
      <c r="K34" s="37">
        <v>2</v>
      </c>
      <c r="L34" s="110" t="s">
        <v>6</v>
      </c>
      <c r="M34" s="111">
        <v>5</v>
      </c>
    </row>
    <row r="35" spans="2:13" ht="24" thickBot="1" x14ac:dyDescent="0.4">
      <c r="B35" s="37">
        <v>5</v>
      </c>
      <c r="C35" s="56" t="str">
        <f ca="1">IF(ISBLANK(INDIRECT(ADDRESS(B35*2+2,3))),"",INDIRECT(ADDRESS(B35*2+2,3)))</f>
        <v>Редфокс</v>
      </c>
      <c r="D35" s="56"/>
      <c r="E35" s="57"/>
      <c r="F35" s="24">
        <v>10</v>
      </c>
      <c r="G35" s="25">
        <v>7</v>
      </c>
      <c r="H35" s="58" t="str">
        <f ca="1">IF(ISBLANK(INDIRECT(ADDRESS(K35*2+2,3))),"",INDIRECT(ADDRESS(K35*2+2,3)))</f>
        <v>ВВС</v>
      </c>
      <c r="I35" s="56"/>
      <c r="J35" s="56"/>
      <c r="K35" s="37">
        <v>1</v>
      </c>
      <c r="L35" s="110" t="s">
        <v>6</v>
      </c>
      <c r="M35" s="111">
        <v>6</v>
      </c>
    </row>
  </sheetData>
  <mergeCells count="47">
    <mergeCell ref="C30:E30"/>
    <mergeCell ref="H30:J30"/>
    <mergeCell ref="C31:E31"/>
    <mergeCell ref="H31:J31"/>
    <mergeCell ref="C35:E35"/>
    <mergeCell ref="H35:J35"/>
    <mergeCell ref="B33:K33"/>
    <mergeCell ref="C34:E34"/>
    <mergeCell ref="H34:J34"/>
    <mergeCell ref="C26:E26"/>
    <mergeCell ref="H26:J26"/>
    <mergeCell ref="C27:E27"/>
    <mergeCell ref="H27:J27"/>
    <mergeCell ref="B29:K29"/>
    <mergeCell ref="C22:E22"/>
    <mergeCell ref="H22:J22"/>
    <mergeCell ref="C23:E23"/>
    <mergeCell ref="H23:J23"/>
    <mergeCell ref="B25:K25"/>
    <mergeCell ref="B21:K2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M8:M9"/>
    <mergeCell ref="K10:K11"/>
    <mergeCell ref="M10:M11"/>
    <mergeCell ref="B6:B7"/>
    <mergeCell ref="C6:E7"/>
    <mergeCell ref="B8:B9"/>
    <mergeCell ref="C8:E9"/>
    <mergeCell ref="B10:B11"/>
    <mergeCell ref="C10:E11"/>
    <mergeCell ref="K8:K9"/>
    <mergeCell ref="K4:K5"/>
    <mergeCell ref="M4:M5"/>
    <mergeCell ref="K6:K7"/>
    <mergeCell ref="M6:M7"/>
    <mergeCell ref="B1:K1"/>
    <mergeCell ref="C3:E3"/>
    <mergeCell ref="B4:B5"/>
    <mergeCell ref="C4:E5"/>
  </mergeCells>
  <pageMargins left="0.7" right="0.7" top="0.75" bottom="0.75" header="0.3" footer="0.3"/>
  <pageSetup paperSize="9" scale="6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C10" sqref="C10:E11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5" customWidth="1"/>
    <col min="14" max="15" width="10.28515625" customWidth="1"/>
  </cols>
  <sheetData>
    <row r="1" spans="1:13" ht="59.25" customHeight="1" x14ac:dyDescent="0.25">
      <c r="B1" s="73" t="s">
        <v>80</v>
      </c>
      <c r="C1" s="73"/>
      <c r="D1" s="73"/>
      <c r="E1" s="73"/>
      <c r="F1" s="73"/>
      <c r="G1" s="73"/>
      <c r="H1" s="73"/>
      <c r="I1" s="73"/>
      <c r="J1" s="73"/>
      <c r="K1" s="73"/>
      <c r="M1"/>
    </row>
    <row r="2" spans="1:13" ht="15.75" thickBot="1" x14ac:dyDescent="0.3">
      <c r="M2"/>
    </row>
    <row r="3" spans="1:13" ht="30" customHeight="1" thickBot="1" x14ac:dyDescent="0.3">
      <c r="A3" s="6"/>
      <c r="B3" s="32"/>
      <c r="C3" s="74" t="s">
        <v>0</v>
      </c>
      <c r="D3" s="75"/>
      <c r="E3" s="76"/>
      <c r="F3" s="2">
        <v>1</v>
      </c>
      <c r="G3" s="2">
        <v>2</v>
      </c>
      <c r="H3" s="2">
        <v>3</v>
      </c>
      <c r="I3" s="3">
        <v>4</v>
      </c>
      <c r="J3" s="3">
        <v>5</v>
      </c>
      <c r="K3" s="32" t="s">
        <v>1</v>
      </c>
      <c r="L3" s="2" t="s">
        <v>2</v>
      </c>
      <c r="M3" s="34" t="s">
        <v>3</v>
      </c>
    </row>
    <row r="4" spans="1:13" ht="24" customHeight="1" x14ac:dyDescent="0.25">
      <c r="A4" s="6"/>
      <c r="B4" s="77">
        <v>1</v>
      </c>
      <c r="C4" s="61" t="s">
        <v>47</v>
      </c>
      <c r="D4" s="62"/>
      <c r="E4" s="63"/>
      <c r="F4" s="7" t="s">
        <v>4</v>
      </c>
      <c r="G4" s="8" t="str">
        <f ca="1">INDIRECT(ADDRESS(23,6))&amp;":"&amp;INDIRECT(ADDRESS(23,7))</f>
        <v>7:12</v>
      </c>
      <c r="H4" s="8" t="str">
        <f ca="1">INDIRECT(ADDRESS(26,7))&amp;":"&amp;INDIRECT(ADDRESS(26,6))</f>
        <v>13:3</v>
      </c>
      <c r="I4" s="8" t="str">
        <f ca="1">INDIRECT(ADDRESS(30,6))&amp;":"&amp;INDIRECT(ADDRESS(30,7))</f>
        <v>8:11</v>
      </c>
      <c r="J4" s="9" t="str">
        <f ca="1">INDIRECT(ADDRESS(35,7))&amp;":"&amp;INDIRECT(ADDRESS(35,6))</f>
        <v>12:11</v>
      </c>
      <c r="K4" s="78">
        <v>2</v>
      </c>
      <c r="L4" s="10">
        <v>-4</v>
      </c>
      <c r="M4" s="72">
        <v>3</v>
      </c>
    </row>
    <row r="5" spans="1:13" ht="24" customHeight="1" x14ac:dyDescent="0.25">
      <c r="A5" s="6"/>
      <c r="B5" s="60"/>
      <c r="C5" s="61"/>
      <c r="D5" s="62"/>
      <c r="E5" s="63"/>
      <c r="F5" s="11" t="s">
        <v>4</v>
      </c>
      <c r="G5" s="12">
        <f ca="1">IF(LEN(INDIRECT(ADDRESS(ROW()-1, COLUMN())))=1,"",INDIRECT(ADDRESS(23,6))-INDIRECT(ADDRESS(23,7)))</f>
        <v>-5</v>
      </c>
      <c r="H5" s="12">
        <f ca="1">IF(LEN(INDIRECT(ADDRESS(ROW()-1, COLUMN())))=1,"",INDIRECT(ADDRESS(26,7))-INDIRECT(ADDRESS(26,6)))</f>
        <v>10</v>
      </c>
      <c r="I5" s="12">
        <f ca="1">IF(LEN(INDIRECT(ADDRESS(ROW()-1, COLUMN())))=1,"",INDIRECT(ADDRESS(30,6))-INDIRECT(ADDRESS(30,7)))</f>
        <v>-3</v>
      </c>
      <c r="J5" s="13">
        <f ca="1">IF(LEN(INDIRECT(ADDRESS(ROW()-1, COLUMN())))=1,"",INDIRECT(ADDRESS(35,7))-INDIRECT(ADDRESS(35,6)))</f>
        <v>1</v>
      </c>
      <c r="K5" s="64"/>
      <c r="L5" s="12">
        <f ca="1">IF(COUNT(F5:J5)=0,"",SUM(F5:J5))</f>
        <v>3</v>
      </c>
      <c r="M5" s="65"/>
    </row>
    <row r="6" spans="1:13" ht="24" customHeight="1" x14ac:dyDescent="0.25">
      <c r="A6" s="6"/>
      <c r="B6" s="59">
        <v>2</v>
      </c>
      <c r="C6" s="61" t="s">
        <v>49</v>
      </c>
      <c r="D6" s="62"/>
      <c r="E6" s="63"/>
      <c r="F6" s="14" t="str">
        <f ca="1">INDIRECT(ADDRESS(23,7))&amp;":"&amp;INDIRECT(ADDRESS(23,6))</f>
        <v>12:7</v>
      </c>
      <c r="G6" s="15" t="s">
        <v>4</v>
      </c>
      <c r="H6" s="16" t="str">
        <f ca="1">INDIRECT(ADDRESS(31,6))&amp;":"&amp;INDIRECT(ADDRESS(31,7))</f>
        <v>9:8</v>
      </c>
      <c r="I6" s="16" t="str">
        <f ca="1">INDIRECT(ADDRESS(34,7))&amp;":"&amp;INDIRECT(ADDRESS(34,6))</f>
        <v>9:10</v>
      </c>
      <c r="J6" s="17" t="str">
        <f ca="1">INDIRECT(ADDRESS(18,6))&amp;":"&amp;INDIRECT(ADDRESS(18,7))</f>
        <v>3:13</v>
      </c>
      <c r="K6" s="64">
        <v>2</v>
      </c>
      <c r="L6" s="12">
        <v>-5</v>
      </c>
      <c r="M6" s="65">
        <v>4</v>
      </c>
    </row>
    <row r="7" spans="1:13" ht="24" customHeight="1" x14ac:dyDescent="0.25">
      <c r="A7" s="6"/>
      <c r="B7" s="60"/>
      <c r="C7" s="61"/>
      <c r="D7" s="62"/>
      <c r="E7" s="63"/>
      <c r="F7" s="18">
        <f ca="1">IF(LEN(INDIRECT(ADDRESS(ROW()-1, COLUMN())))=1,"",INDIRECT(ADDRESS(23,7))-INDIRECT(ADDRESS(23,6)))</f>
        <v>5</v>
      </c>
      <c r="G7" s="19" t="s">
        <v>4</v>
      </c>
      <c r="H7" s="12">
        <f ca="1">IF(LEN(INDIRECT(ADDRESS(ROW()-1, COLUMN())))=1,"",INDIRECT(ADDRESS(31,6))-INDIRECT(ADDRESS(31,7)))</f>
        <v>1</v>
      </c>
      <c r="I7" s="12">
        <f ca="1">IF(LEN(INDIRECT(ADDRESS(ROW()-1, COLUMN())))=1,"",INDIRECT(ADDRESS(34,7))-INDIRECT(ADDRESS(34,6)))</f>
        <v>-1</v>
      </c>
      <c r="J7" s="13">
        <f ca="1">IF(LEN(INDIRECT(ADDRESS(ROW()-1, COLUMN())))=1,"",INDIRECT(ADDRESS(18,6))-INDIRECT(ADDRESS(18,7)))</f>
        <v>-10</v>
      </c>
      <c r="K7" s="64"/>
      <c r="L7" s="12">
        <f ca="1">IF(COUNT(F7:J7)=0,"",SUM(F7:J7))</f>
        <v>-5</v>
      </c>
      <c r="M7" s="65"/>
    </row>
    <row r="8" spans="1:13" ht="24" customHeight="1" x14ac:dyDescent="0.25">
      <c r="A8" s="6"/>
      <c r="B8" s="59">
        <v>3</v>
      </c>
      <c r="C8" s="61" t="s">
        <v>29</v>
      </c>
      <c r="D8" s="62"/>
      <c r="E8" s="63"/>
      <c r="F8" s="14" t="str">
        <f ca="1">INDIRECT(ADDRESS(26,6))&amp;":"&amp;INDIRECT(ADDRESS(26,7))</f>
        <v>3:13</v>
      </c>
      <c r="G8" s="16" t="str">
        <f ca="1">INDIRECT(ADDRESS(31,7))&amp;":"&amp;INDIRECT(ADDRESS(31,6))</f>
        <v>8:9</v>
      </c>
      <c r="H8" s="15" t="s">
        <v>4</v>
      </c>
      <c r="I8" s="16" t="str">
        <f ca="1">INDIRECT(ADDRESS(19,6))&amp;":"&amp;INDIRECT(ADDRESS(19,7))</f>
        <v>8:13</v>
      </c>
      <c r="J8" s="17" t="str">
        <f ca="1">INDIRECT(ADDRESS(22,7))&amp;":"&amp;INDIRECT(ADDRESS(22,6))</f>
        <v>10:13</v>
      </c>
      <c r="K8" s="64">
        <v>0</v>
      </c>
      <c r="L8" s="12"/>
      <c r="M8" s="65">
        <v>5</v>
      </c>
    </row>
    <row r="9" spans="1:13" ht="24" customHeight="1" x14ac:dyDescent="0.25">
      <c r="A9" s="6"/>
      <c r="B9" s="60"/>
      <c r="C9" s="61"/>
      <c r="D9" s="62"/>
      <c r="E9" s="63"/>
      <c r="F9" s="18">
        <f ca="1">IF(LEN(INDIRECT(ADDRESS(ROW()-1, COLUMN())))=1,"",INDIRECT(ADDRESS(26,6))-INDIRECT(ADDRESS(26,7)))</f>
        <v>-10</v>
      </c>
      <c r="G9" s="12">
        <f ca="1">IF(LEN(INDIRECT(ADDRESS(ROW()-1, COLUMN())))=1,"",INDIRECT(ADDRESS(31,7))-INDIRECT(ADDRESS(31,6)))</f>
        <v>-1</v>
      </c>
      <c r="H9" s="19" t="s">
        <v>4</v>
      </c>
      <c r="I9" s="12">
        <f ca="1">IF(LEN(INDIRECT(ADDRESS(ROW()-1, COLUMN())))=1,"",INDIRECT(ADDRESS(19,6))-INDIRECT(ADDRESS(19,7)))</f>
        <v>-5</v>
      </c>
      <c r="J9" s="13">
        <f ca="1">IF(LEN(INDIRECT(ADDRESS(ROW()-1, COLUMN())))=1,"",INDIRECT(ADDRESS(22,7))-INDIRECT(ADDRESS(22,6)))</f>
        <v>-3</v>
      </c>
      <c r="K9" s="64"/>
      <c r="L9" s="12">
        <f ca="1">IF(COUNT(F9:J9)=0,"",SUM(F9:J9))</f>
        <v>-19</v>
      </c>
      <c r="M9" s="65"/>
    </row>
    <row r="10" spans="1:13" ht="24" customHeight="1" x14ac:dyDescent="0.25">
      <c r="A10" s="6"/>
      <c r="B10" s="59">
        <v>4</v>
      </c>
      <c r="C10" s="119" t="s">
        <v>94</v>
      </c>
      <c r="D10" s="120"/>
      <c r="E10" s="121"/>
      <c r="F10" s="14" t="str">
        <f ca="1">INDIRECT(ADDRESS(30,7))&amp;":"&amp;INDIRECT(ADDRESS(30,6))</f>
        <v>11:8</v>
      </c>
      <c r="G10" s="16" t="str">
        <f ca="1">INDIRECT(ADDRESS(34,6))&amp;":"&amp;INDIRECT(ADDRESS(34,7))</f>
        <v>10:9</v>
      </c>
      <c r="H10" s="16" t="str">
        <f ca="1">INDIRECT(ADDRESS(19,7))&amp;":"&amp;INDIRECT(ADDRESS(19,6))</f>
        <v>13:8</v>
      </c>
      <c r="I10" s="15" t="s">
        <v>4</v>
      </c>
      <c r="J10" s="17" t="str">
        <f ca="1">INDIRECT(ADDRESS(27,6))&amp;":"&amp;INDIRECT(ADDRESS(27,7))</f>
        <v>13:5</v>
      </c>
      <c r="K10" s="64">
        <v>4</v>
      </c>
      <c r="L10" s="12"/>
      <c r="M10" s="65">
        <v>1</v>
      </c>
    </row>
    <row r="11" spans="1:13" ht="24" customHeight="1" x14ac:dyDescent="0.25">
      <c r="A11" s="6"/>
      <c r="B11" s="60"/>
      <c r="C11" s="119"/>
      <c r="D11" s="120"/>
      <c r="E11" s="121"/>
      <c r="F11" s="18">
        <f ca="1">IF(LEN(INDIRECT(ADDRESS(ROW()-1, COLUMN())))=1,"",INDIRECT(ADDRESS(30,7))-INDIRECT(ADDRESS(30,6)))</f>
        <v>3</v>
      </c>
      <c r="G11" s="12">
        <f ca="1">IF(LEN(INDIRECT(ADDRESS(ROW()-1, COLUMN())))=1,"",INDIRECT(ADDRESS(34,6))-INDIRECT(ADDRESS(34,7)))</f>
        <v>1</v>
      </c>
      <c r="H11" s="12">
        <f ca="1">IF(LEN(INDIRECT(ADDRESS(ROW()-1, COLUMN())))=1,"",INDIRECT(ADDRESS(19,7))-INDIRECT(ADDRESS(19,6)))</f>
        <v>5</v>
      </c>
      <c r="I11" s="19" t="s">
        <v>4</v>
      </c>
      <c r="J11" s="13">
        <f ca="1">IF(LEN(INDIRECT(ADDRESS(ROW()-1, COLUMN())))=1,"",INDIRECT(ADDRESS(27,6))-INDIRECT(ADDRESS(27,7)))</f>
        <v>8</v>
      </c>
      <c r="K11" s="64"/>
      <c r="L11" s="12">
        <f ca="1">IF(COUNT(F11:J11)=0,"",SUM(F11:J11))</f>
        <v>17</v>
      </c>
      <c r="M11" s="65"/>
    </row>
    <row r="12" spans="1:13" ht="24" customHeight="1" x14ac:dyDescent="0.25">
      <c r="A12" s="6"/>
      <c r="B12" s="59">
        <v>5</v>
      </c>
      <c r="C12" s="119" t="s">
        <v>65</v>
      </c>
      <c r="D12" s="120"/>
      <c r="E12" s="121"/>
      <c r="F12" s="14" t="str">
        <f ca="1">INDIRECT(ADDRESS(35,6))&amp;":"&amp;INDIRECT(ADDRESS(35,7))</f>
        <v>11:12</v>
      </c>
      <c r="G12" s="16" t="str">
        <f ca="1">INDIRECT(ADDRESS(18,7))&amp;":"&amp;INDIRECT(ADDRESS(18,6))</f>
        <v>13:3</v>
      </c>
      <c r="H12" s="16" t="str">
        <f ca="1">INDIRECT(ADDRESS(22,6))&amp;":"&amp;INDIRECT(ADDRESS(22,7))</f>
        <v>13:10</v>
      </c>
      <c r="I12" s="16" t="str">
        <f ca="1">INDIRECT(ADDRESS(27,7))&amp;":"&amp;INDIRECT(ADDRESS(27,6))</f>
        <v>5:13</v>
      </c>
      <c r="J12" s="20" t="s">
        <v>4</v>
      </c>
      <c r="K12" s="64">
        <v>2</v>
      </c>
      <c r="L12" s="12">
        <v>9</v>
      </c>
      <c r="M12" s="65">
        <v>2</v>
      </c>
    </row>
    <row r="13" spans="1:13" ht="24" customHeight="1" thickBot="1" x14ac:dyDescent="0.3">
      <c r="A13" s="6"/>
      <c r="B13" s="66"/>
      <c r="C13" s="122"/>
      <c r="D13" s="123"/>
      <c r="E13" s="124"/>
      <c r="F13" s="21">
        <f ca="1">IF(LEN(INDIRECT(ADDRESS(ROW()-1, COLUMN())))=1,"",INDIRECT(ADDRESS(35,6))-INDIRECT(ADDRESS(35,7)))</f>
        <v>-1</v>
      </c>
      <c r="G13" s="22">
        <f ca="1">IF(LEN(INDIRECT(ADDRESS(ROW()-1, COLUMN())))=1,"",INDIRECT(ADDRESS(18,7))-INDIRECT(ADDRESS(18,6)))</f>
        <v>10</v>
      </c>
      <c r="H13" s="22">
        <f ca="1">IF(LEN(INDIRECT(ADDRESS(ROW()-1, COLUMN())))=1,"",INDIRECT(ADDRESS(22,6))-INDIRECT(ADDRESS(22,7)))</f>
        <v>3</v>
      </c>
      <c r="I13" s="22">
        <f ca="1">IF(LEN(INDIRECT(ADDRESS(ROW()-1, COLUMN())))=1,"",INDIRECT(ADDRESS(27,7))-INDIRECT(ADDRESS(27,6)))</f>
        <v>-8</v>
      </c>
      <c r="J13" s="23" t="s">
        <v>4</v>
      </c>
      <c r="K13" s="70"/>
      <c r="L13" s="22">
        <f ca="1">IF(COUNT(F13:J13)=0,"",SUM(F13:J13))</f>
        <v>4</v>
      </c>
      <c r="M13" s="71"/>
    </row>
    <row r="14" spans="1:13" x14ac:dyDescent="0.25">
      <c r="M14"/>
    </row>
    <row r="15" spans="1:13" x14ac:dyDescent="0.25">
      <c r="M15"/>
    </row>
    <row r="16" spans="1:13" x14ac:dyDescent="0.25">
      <c r="M16"/>
    </row>
    <row r="17" spans="2:13" ht="21.75" thickBot="1" x14ac:dyDescent="0.3">
      <c r="B17" s="55" t="s">
        <v>5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2:13" ht="24" thickBot="1" x14ac:dyDescent="0.4">
      <c r="B18" s="37">
        <v>2</v>
      </c>
      <c r="C18" s="56" t="str">
        <f ca="1">IF(ISBLANK(INDIRECT(ADDRESS(B18*2+2,3))),"",INDIRECT(ADDRESS(B18*2+2,3)))</f>
        <v>Кузбас</v>
      </c>
      <c r="D18" s="56"/>
      <c r="E18" s="57"/>
      <c r="F18" s="24">
        <v>3</v>
      </c>
      <c r="G18" s="25">
        <v>13</v>
      </c>
      <c r="H18" s="58" t="str">
        <f ca="1">IF(ISBLANK(INDIRECT(ADDRESS(K18*2+2,3))),"",INDIRECT(ADDRESS(K18*2+2,3)))</f>
        <v>ИЛ-18</v>
      </c>
      <c r="I18" s="56"/>
      <c r="J18" s="56"/>
      <c r="K18" s="37">
        <v>5</v>
      </c>
      <c r="L18" s="110" t="s">
        <v>6</v>
      </c>
      <c r="M18" s="111">
        <v>7</v>
      </c>
    </row>
    <row r="19" spans="2:13" ht="24" thickBot="1" x14ac:dyDescent="0.4">
      <c r="B19" s="37">
        <v>3</v>
      </c>
      <c r="C19" s="56" t="str">
        <f ca="1">IF(ISBLANK(INDIRECT(ADDRESS(B19*2+2,3))),"",INDIRECT(ADDRESS(B19*2+2,3)))</f>
        <v>Крабы</v>
      </c>
      <c r="D19" s="56"/>
      <c r="E19" s="57"/>
      <c r="F19" s="24">
        <v>8</v>
      </c>
      <c r="G19" s="25">
        <v>13</v>
      </c>
      <c r="H19" s="58" t="str">
        <f ca="1">IF(ISBLANK(INDIRECT(ADDRESS(K19*2+2,3))),"",INDIRECT(ADDRESS(K19*2+2,3)))</f>
        <v>Aves Plaisir</v>
      </c>
      <c r="I19" s="56"/>
      <c r="J19" s="56"/>
      <c r="K19" s="37">
        <v>4</v>
      </c>
      <c r="L19" s="110" t="s">
        <v>6</v>
      </c>
      <c r="M19" s="111">
        <v>8</v>
      </c>
    </row>
    <row r="20" spans="2:13" ht="23.25" x14ac:dyDescent="0.35">
      <c r="L20" s="112"/>
      <c r="M20" s="113"/>
    </row>
    <row r="21" spans="2:13" ht="24" thickBot="1" x14ac:dyDescent="0.4">
      <c r="B21" s="55" t="s">
        <v>7</v>
      </c>
      <c r="C21" s="55"/>
      <c r="D21" s="55"/>
      <c r="E21" s="55"/>
      <c r="F21" s="55"/>
      <c r="G21" s="55"/>
      <c r="H21" s="55"/>
      <c r="I21" s="55"/>
      <c r="J21" s="55"/>
      <c r="K21" s="55"/>
      <c r="L21" s="112"/>
      <c r="M21" s="113"/>
    </row>
    <row r="22" spans="2:13" ht="24" thickBot="1" x14ac:dyDescent="0.4">
      <c r="B22" s="37">
        <v>5</v>
      </c>
      <c r="C22" s="56" t="str">
        <f ca="1">IF(ISBLANK(INDIRECT(ADDRESS(B22*2+2,3))),"",INDIRECT(ADDRESS(B22*2+2,3)))</f>
        <v>ИЛ-18</v>
      </c>
      <c r="D22" s="56"/>
      <c r="E22" s="57"/>
      <c r="F22" s="24">
        <v>13</v>
      </c>
      <c r="G22" s="25">
        <v>10</v>
      </c>
      <c r="H22" s="58" t="str">
        <f ca="1">IF(ISBLANK(INDIRECT(ADDRESS(K22*2+2,3))),"",INDIRECT(ADDRESS(K22*2+2,3)))</f>
        <v>Крабы</v>
      </c>
      <c r="I22" s="56"/>
      <c r="J22" s="56"/>
      <c r="K22" s="37">
        <v>3</v>
      </c>
      <c r="L22" s="110" t="s">
        <v>6</v>
      </c>
      <c r="M22" s="111">
        <v>1</v>
      </c>
    </row>
    <row r="23" spans="2:13" ht="24" thickBot="1" x14ac:dyDescent="0.4">
      <c r="B23" s="37">
        <v>1</v>
      </c>
      <c r="C23" s="56" t="str">
        <f ca="1">IF(ISBLANK(INDIRECT(ADDRESS(B23*2+2,3))),"",INDIRECT(ADDRESS(B23*2+2,3)))</f>
        <v>Jazzz</v>
      </c>
      <c r="D23" s="56"/>
      <c r="E23" s="57"/>
      <c r="F23" s="24">
        <v>7</v>
      </c>
      <c r="G23" s="25">
        <v>12</v>
      </c>
      <c r="H23" s="58" t="str">
        <f ca="1">IF(ISBLANK(INDIRECT(ADDRESS(K23*2+2,3))),"",INDIRECT(ADDRESS(K23*2+2,3)))</f>
        <v>Кузбас</v>
      </c>
      <c r="I23" s="56"/>
      <c r="J23" s="56"/>
      <c r="K23" s="37">
        <v>2</v>
      </c>
      <c r="L23" s="110" t="s">
        <v>6</v>
      </c>
      <c r="M23" s="111">
        <v>2</v>
      </c>
    </row>
    <row r="24" spans="2:13" ht="23.25" x14ac:dyDescent="0.35">
      <c r="L24" s="112"/>
      <c r="M24" s="113"/>
    </row>
    <row r="25" spans="2:13" ht="24" thickBot="1" x14ac:dyDescent="0.4">
      <c r="B25" s="55" t="s">
        <v>8</v>
      </c>
      <c r="C25" s="55"/>
      <c r="D25" s="55"/>
      <c r="E25" s="55"/>
      <c r="F25" s="55"/>
      <c r="G25" s="55"/>
      <c r="H25" s="55"/>
      <c r="I25" s="55"/>
      <c r="J25" s="55"/>
      <c r="K25" s="55"/>
      <c r="L25" s="112"/>
      <c r="M25" s="113"/>
    </row>
    <row r="26" spans="2:13" ht="24" thickBot="1" x14ac:dyDescent="0.4">
      <c r="B26" s="37">
        <v>3</v>
      </c>
      <c r="C26" s="56" t="str">
        <f ca="1">IF(ISBLANK(INDIRECT(ADDRESS(B26*2+2,3))),"",INDIRECT(ADDRESS(B26*2+2,3)))</f>
        <v>Крабы</v>
      </c>
      <c r="D26" s="56"/>
      <c r="E26" s="57"/>
      <c r="F26" s="24">
        <v>3</v>
      </c>
      <c r="G26" s="25">
        <v>13</v>
      </c>
      <c r="H26" s="58" t="str">
        <f ca="1">IF(ISBLANK(INDIRECT(ADDRESS(K26*2+2,3))),"",INDIRECT(ADDRESS(K26*2+2,3)))</f>
        <v>Jazzz</v>
      </c>
      <c r="I26" s="56"/>
      <c r="J26" s="56"/>
      <c r="K26" s="37">
        <v>1</v>
      </c>
      <c r="L26" s="110" t="s">
        <v>6</v>
      </c>
      <c r="M26" s="111">
        <v>3</v>
      </c>
    </row>
    <row r="27" spans="2:13" ht="24" thickBot="1" x14ac:dyDescent="0.4">
      <c r="B27" s="37">
        <v>4</v>
      </c>
      <c r="C27" s="56" t="str">
        <f ca="1">IF(ISBLANK(INDIRECT(ADDRESS(B27*2+2,3))),"",INDIRECT(ADDRESS(B27*2+2,3)))</f>
        <v>Aves Plaisir</v>
      </c>
      <c r="D27" s="56"/>
      <c r="E27" s="57"/>
      <c r="F27" s="24">
        <v>13</v>
      </c>
      <c r="G27" s="25">
        <v>5</v>
      </c>
      <c r="H27" s="58" t="str">
        <f ca="1">IF(ISBLANK(INDIRECT(ADDRESS(K27*2+2,3))),"",INDIRECT(ADDRESS(K27*2+2,3)))</f>
        <v>ИЛ-18</v>
      </c>
      <c r="I27" s="56"/>
      <c r="J27" s="56"/>
      <c r="K27" s="37">
        <v>5</v>
      </c>
      <c r="L27" s="110" t="s">
        <v>6</v>
      </c>
      <c r="M27" s="111">
        <v>4</v>
      </c>
    </row>
    <row r="28" spans="2:13" ht="23.25" x14ac:dyDescent="0.35">
      <c r="L28" s="112"/>
      <c r="M28" s="113"/>
    </row>
    <row r="29" spans="2:13" ht="24" thickBot="1" x14ac:dyDescent="0.4">
      <c r="B29" s="55" t="s">
        <v>9</v>
      </c>
      <c r="C29" s="55"/>
      <c r="D29" s="55"/>
      <c r="E29" s="55"/>
      <c r="F29" s="55"/>
      <c r="G29" s="55"/>
      <c r="H29" s="55"/>
      <c r="I29" s="55"/>
      <c r="J29" s="55"/>
      <c r="K29" s="55"/>
      <c r="L29" s="112"/>
      <c r="M29" s="113"/>
    </row>
    <row r="30" spans="2:13" ht="24" thickBot="1" x14ac:dyDescent="0.4">
      <c r="B30" s="37">
        <v>1</v>
      </c>
      <c r="C30" s="56" t="str">
        <f ca="1">IF(ISBLANK(INDIRECT(ADDRESS(B30*2+2,3))),"",INDIRECT(ADDRESS(B30*2+2,3)))</f>
        <v>Jazzz</v>
      </c>
      <c r="D30" s="56"/>
      <c r="E30" s="57"/>
      <c r="F30" s="24">
        <v>8</v>
      </c>
      <c r="G30" s="25">
        <v>11</v>
      </c>
      <c r="H30" s="58" t="str">
        <f ca="1">IF(ISBLANK(INDIRECT(ADDRESS(K30*2+2,3))),"",INDIRECT(ADDRESS(K30*2+2,3)))</f>
        <v>Aves Plaisir</v>
      </c>
      <c r="I30" s="56"/>
      <c r="J30" s="56"/>
      <c r="K30" s="37">
        <v>4</v>
      </c>
      <c r="L30" s="110" t="s">
        <v>6</v>
      </c>
      <c r="M30" s="111">
        <v>5</v>
      </c>
    </row>
    <row r="31" spans="2:13" ht="24" thickBot="1" x14ac:dyDescent="0.4">
      <c r="B31" s="37">
        <v>2</v>
      </c>
      <c r="C31" s="56" t="str">
        <f ca="1">IF(ISBLANK(INDIRECT(ADDRESS(B31*2+2,3))),"",INDIRECT(ADDRESS(B31*2+2,3)))</f>
        <v>Кузбас</v>
      </c>
      <c r="D31" s="56"/>
      <c r="E31" s="57"/>
      <c r="F31" s="24">
        <v>9</v>
      </c>
      <c r="G31" s="25">
        <v>8</v>
      </c>
      <c r="H31" s="58" t="str">
        <f ca="1">IF(ISBLANK(INDIRECT(ADDRESS(K31*2+2,3))),"",INDIRECT(ADDRESS(K31*2+2,3)))</f>
        <v>Крабы</v>
      </c>
      <c r="I31" s="56"/>
      <c r="J31" s="56"/>
      <c r="K31" s="37">
        <v>3</v>
      </c>
      <c r="L31" s="110" t="s">
        <v>6</v>
      </c>
      <c r="M31" s="111">
        <v>6</v>
      </c>
    </row>
    <row r="32" spans="2:13" ht="23.25" x14ac:dyDescent="0.35">
      <c r="L32" s="112"/>
      <c r="M32" s="113"/>
    </row>
    <row r="33" spans="2:13" ht="24" thickBot="1" x14ac:dyDescent="0.4">
      <c r="B33" s="55" t="s">
        <v>10</v>
      </c>
      <c r="C33" s="55"/>
      <c r="D33" s="55"/>
      <c r="E33" s="55"/>
      <c r="F33" s="55"/>
      <c r="G33" s="55"/>
      <c r="H33" s="55"/>
      <c r="I33" s="55"/>
      <c r="J33" s="55"/>
      <c r="K33" s="55"/>
      <c r="L33" s="112"/>
      <c r="M33" s="113"/>
    </row>
    <row r="34" spans="2:13" ht="24" thickBot="1" x14ac:dyDescent="0.4">
      <c r="B34" s="37">
        <v>4</v>
      </c>
      <c r="C34" s="56" t="str">
        <f ca="1">IF(ISBLANK(INDIRECT(ADDRESS(B34*2+2,3))),"",INDIRECT(ADDRESS(B34*2+2,3)))</f>
        <v>Aves Plaisir</v>
      </c>
      <c r="D34" s="56"/>
      <c r="E34" s="57"/>
      <c r="F34" s="24">
        <v>10</v>
      </c>
      <c r="G34" s="25">
        <v>9</v>
      </c>
      <c r="H34" s="58" t="str">
        <f ca="1">IF(ISBLANK(INDIRECT(ADDRESS(K34*2+2,3))),"",INDIRECT(ADDRESS(K34*2+2,3)))</f>
        <v>Кузбас</v>
      </c>
      <c r="I34" s="56"/>
      <c r="J34" s="56"/>
      <c r="K34" s="37">
        <v>2</v>
      </c>
      <c r="L34" s="110" t="s">
        <v>6</v>
      </c>
      <c r="M34" s="111">
        <v>7</v>
      </c>
    </row>
    <row r="35" spans="2:13" ht="24" thickBot="1" x14ac:dyDescent="0.4">
      <c r="B35" s="37">
        <v>5</v>
      </c>
      <c r="C35" s="56" t="str">
        <f ca="1">IF(ISBLANK(INDIRECT(ADDRESS(B35*2+2,3))),"",INDIRECT(ADDRESS(B35*2+2,3)))</f>
        <v>ИЛ-18</v>
      </c>
      <c r="D35" s="56"/>
      <c r="E35" s="57"/>
      <c r="F35" s="24">
        <v>11</v>
      </c>
      <c r="G35" s="25">
        <v>12</v>
      </c>
      <c r="H35" s="58" t="str">
        <f ca="1">IF(ISBLANK(INDIRECT(ADDRESS(K35*2+2,3))),"",INDIRECT(ADDRESS(K35*2+2,3)))</f>
        <v>Jazzz</v>
      </c>
      <c r="I35" s="56"/>
      <c r="J35" s="56"/>
      <c r="K35" s="37">
        <v>1</v>
      </c>
      <c r="L35" s="110" t="s">
        <v>6</v>
      </c>
      <c r="M35" s="111">
        <v>8</v>
      </c>
    </row>
  </sheetData>
  <mergeCells count="47">
    <mergeCell ref="C30:E30"/>
    <mergeCell ref="H30:J30"/>
    <mergeCell ref="C31:E31"/>
    <mergeCell ref="H31:J31"/>
    <mergeCell ref="C35:E35"/>
    <mergeCell ref="H35:J35"/>
    <mergeCell ref="B33:K33"/>
    <mergeCell ref="C34:E34"/>
    <mergeCell ref="H34:J34"/>
    <mergeCell ref="C26:E26"/>
    <mergeCell ref="H26:J26"/>
    <mergeCell ref="C27:E27"/>
    <mergeCell ref="H27:J27"/>
    <mergeCell ref="B29:K29"/>
    <mergeCell ref="C22:E22"/>
    <mergeCell ref="H22:J22"/>
    <mergeCell ref="C23:E23"/>
    <mergeCell ref="H23:J23"/>
    <mergeCell ref="B25:K25"/>
    <mergeCell ref="B21:K2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M8:M9"/>
    <mergeCell ref="K10:K11"/>
    <mergeCell ref="M10:M11"/>
    <mergeCell ref="B6:B7"/>
    <mergeCell ref="C6:E7"/>
    <mergeCell ref="B8:B9"/>
    <mergeCell ref="C8:E9"/>
    <mergeCell ref="B10:B11"/>
    <mergeCell ref="C10:E11"/>
    <mergeCell ref="K8:K9"/>
    <mergeCell ref="K4:K5"/>
    <mergeCell ref="M4:M5"/>
    <mergeCell ref="K6:K7"/>
    <mergeCell ref="M6:M7"/>
    <mergeCell ref="B1:K1"/>
    <mergeCell ref="C3:E3"/>
    <mergeCell ref="B4:B5"/>
    <mergeCell ref="C4:E5"/>
  </mergeCells>
  <pageMargins left="0.7" right="0.7" top="0.75" bottom="0.75" header="0.3" footer="0.3"/>
  <pageSetup paperSize="9" scale="6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M10" sqref="M10"/>
    </sheetView>
  </sheetViews>
  <sheetFormatPr defaultRowHeight="15" x14ac:dyDescent="0.25"/>
  <cols>
    <col min="1" max="1" width="4" style="31" customWidth="1"/>
    <col min="2" max="12" width="10.28515625" customWidth="1"/>
    <col min="13" max="13" width="10.28515625" style="28" customWidth="1"/>
    <col min="14" max="15" width="10.28515625" customWidth="1"/>
  </cols>
  <sheetData>
    <row r="1" spans="1:13" ht="45" x14ac:dyDescent="0.25">
      <c r="A1"/>
      <c r="B1" s="73" t="s">
        <v>61</v>
      </c>
      <c r="C1" s="73"/>
      <c r="D1" s="73"/>
      <c r="E1" s="73"/>
      <c r="F1" s="73"/>
      <c r="G1" s="73"/>
      <c r="H1" s="73"/>
      <c r="I1" s="73"/>
      <c r="J1" s="73"/>
      <c r="K1" s="73"/>
    </row>
    <row r="2" spans="1:13" ht="15.75" thickBot="1" x14ac:dyDescent="0.3">
      <c r="A2"/>
    </row>
    <row r="3" spans="1:13" ht="15.75" thickBot="1" x14ac:dyDescent="0.3">
      <c r="A3"/>
      <c r="B3" s="30"/>
      <c r="C3" s="74" t="s">
        <v>0</v>
      </c>
      <c r="D3" s="75"/>
      <c r="E3" s="76"/>
      <c r="F3" s="2">
        <v>1</v>
      </c>
      <c r="G3" s="2">
        <v>2</v>
      </c>
      <c r="H3" s="3">
        <v>3</v>
      </c>
      <c r="I3" s="3">
        <v>4</v>
      </c>
      <c r="J3" s="30" t="s">
        <v>1</v>
      </c>
      <c r="K3" s="2" t="s">
        <v>2</v>
      </c>
      <c r="L3" s="34" t="s">
        <v>3</v>
      </c>
    </row>
    <row r="4" spans="1:13" ht="21" x14ac:dyDescent="0.25">
      <c r="A4"/>
      <c r="B4" s="77">
        <v>1</v>
      </c>
      <c r="C4" s="82" t="s">
        <v>96</v>
      </c>
      <c r="D4" s="83"/>
      <c r="E4" s="84"/>
      <c r="F4" s="7" t="s">
        <v>4</v>
      </c>
      <c r="G4" s="8" t="str">
        <f ca="1">INDIRECT(ADDRESS(21,6))&amp;":"&amp;INDIRECT(ADDRESS(21,7))</f>
        <v>:</v>
      </c>
      <c r="H4" s="8" t="str">
        <f ca="1">INDIRECT(ADDRESS(25,7))&amp;":"&amp;INDIRECT(ADDRESS(25,6))</f>
        <v>:</v>
      </c>
      <c r="I4" s="9" t="str">
        <f ca="1">INDIRECT(ADDRESS(16,6))&amp;":"&amp;INDIRECT(ADDRESS(16,7))</f>
        <v>13:1</v>
      </c>
      <c r="J4" s="78"/>
      <c r="K4" s="10"/>
      <c r="L4" s="72">
        <v>1</v>
      </c>
    </row>
    <row r="5" spans="1:13" ht="21" x14ac:dyDescent="0.25">
      <c r="A5"/>
      <c r="B5" s="60"/>
      <c r="C5" s="61"/>
      <c r="D5" s="62"/>
      <c r="E5" s="63"/>
      <c r="F5" s="11" t="s">
        <v>4</v>
      </c>
      <c r="G5" s="12" t="str">
        <f ca="1">IF(LEN(INDIRECT(ADDRESS(ROW()-1, COLUMN())))=1,"",INDIRECT(ADDRESS(21,6))-INDIRECT(ADDRESS(21,7)))</f>
        <v/>
      </c>
      <c r="H5" s="12" t="str">
        <f ca="1">IF(LEN(INDIRECT(ADDRESS(ROW()-1, COLUMN())))=1,"",INDIRECT(ADDRESS(25,7))-INDIRECT(ADDRESS(25,6)))</f>
        <v/>
      </c>
      <c r="I5" s="13">
        <f ca="1">IF(LEN(INDIRECT(ADDRESS(ROW()-1, COLUMN())))=1,"",INDIRECT(ADDRESS(16,6))-INDIRECT(ADDRESS(16,7)))</f>
        <v>12</v>
      </c>
      <c r="J5" s="64"/>
      <c r="K5" s="12">
        <f ca="1">IF(COUNT(F5:I5)=0,"",SUM(F5:I5))</f>
        <v>12</v>
      </c>
      <c r="L5" s="65"/>
    </row>
    <row r="6" spans="1:13" ht="21" x14ac:dyDescent="0.25">
      <c r="A6"/>
      <c r="B6" s="59">
        <v>2</v>
      </c>
      <c r="C6" s="61" t="s">
        <v>69</v>
      </c>
      <c r="D6" s="62"/>
      <c r="E6" s="63"/>
      <c r="F6" s="14" t="str">
        <f ca="1">INDIRECT(ADDRESS(21,7))&amp;":"&amp;INDIRECT(ADDRESS(21,6))</f>
        <v>:</v>
      </c>
      <c r="G6" s="15" t="s">
        <v>4</v>
      </c>
      <c r="H6" s="16" t="str">
        <f ca="1">INDIRECT(ADDRESS(17,6))&amp;":"&amp;INDIRECT(ADDRESS(17,7))</f>
        <v>11:13</v>
      </c>
      <c r="I6" s="17" t="str">
        <f ca="1">INDIRECT(ADDRESS(24,6))&amp;":"&amp;INDIRECT(ADDRESS(24,7))</f>
        <v>:</v>
      </c>
      <c r="J6" s="64"/>
      <c r="K6" s="12"/>
      <c r="L6" s="65">
        <v>3</v>
      </c>
    </row>
    <row r="7" spans="1:13" ht="21" x14ac:dyDescent="0.25">
      <c r="A7"/>
      <c r="B7" s="60"/>
      <c r="C7" s="61"/>
      <c r="D7" s="62"/>
      <c r="E7" s="63"/>
      <c r="F7" s="18" t="str">
        <f ca="1">IF(LEN(INDIRECT(ADDRESS(ROW()-1, COLUMN())))=1,"",INDIRECT(ADDRESS(21,7))-INDIRECT(ADDRESS(21,6)))</f>
        <v/>
      </c>
      <c r="G7" s="19" t="s">
        <v>4</v>
      </c>
      <c r="H7" s="12">
        <f ca="1">IF(LEN(INDIRECT(ADDRESS(ROW()-1, COLUMN())))=1,"",INDIRECT(ADDRESS(17,6))-INDIRECT(ADDRESS(17,7)))</f>
        <v>-2</v>
      </c>
      <c r="I7" s="13" t="str">
        <f ca="1">IF(LEN(INDIRECT(ADDRESS(ROW()-1, COLUMN())))=1,"",INDIRECT(ADDRESS(24,6))-INDIRECT(ADDRESS(24,7)))</f>
        <v/>
      </c>
      <c r="J7" s="64"/>
      <c r="K7" s="12">
        <f ca="1">IF(COUNT(F7:I7)=0,"",SUM(F7:I7))</f>
        <v>-2</v>
      </c>
      <c r="L7" s="65"/>
    </row>
    <row r="8" spans="1:13" ht="21" x14ac:dyDescent="0.25">
      <c r="A8"/>
      <c r="B8" s="59">
        <v>3</v>
      </c>
      <c r="C8" s="61" t="s">
        <v>11</v>
      </c>
      <c r="D8" s="62"/>
      <c r="E8" s="63"/>
      <c r="F8" s="14" t="str">
        <f ca="1">INDIRECT(ADDRESS(25,6))&amp;":"&amp;INDIRECT(ADDRESS(25,7))</f>
        <v>:</v>
      </c>
      <c r="G8" s="16" t="str">
        <f ca="1">INDIRECT(ADDRESS(17,7))&amp;":"&amp;INDIRECT(ADDRESS(17,6))</f>
        <v>13:11</v>
      </c>
      <c r="H8" s="15" t="s">
        <v>4</v>
      </c>
      <c r="I8" s="17" t="str">
        <f ca="1">INDIRECT(ADDRESS(20,7))&amp;":"&amp;INDIRECT(ADDRESS(20,6))</f>
        <v>:</v>
      </c>
      <c r="J8" s="64"/>
      <c r="K8" s="12"/>
      <c r="L8" s="65">
        <v>2</v>
      </c>
    </row>
    <row r="9" spans="1:13" ht="21" x14ac:dyDescent="0.25">
      <c r="A9"/>
      <c r="B9" s="60"/>
      <c r="C9" s="61"/>
      <c r="D9" s="62"/>
      <c r="E9" s="63"/>
      <c r="F9" s="18" t="str">
        <f ca="1">IF(LEN(INDIRECT(ADDRESS(ROW()-1, COLUMN())))=1,"",INDIRECT(ADDRESS(25,6))-INDIRECT(ADDRESS(25,7)))</f>
        <v/>
      </c>
      <c r="G9" s="12">
        <f ca="1">IF(LEN(INDIRECT(ADDRESS(ROW()-1, COLUMN())))=1,"",INDIRECT(ADDRESS(17,7))-INDIRECT(ADDRESS(17,6)))</f>
        <v>2</v>
      </c>
      <c r="H9" s="19" t="s">
        <v>4</v>
      </c>
      <c r="I9" s="13" t="str">
        <f ca="1">IF(LEN(INDIRECT(ADDRESS(ROW()-1, COLUMN())))=1,"",INDIRECT(ADDRESS(20,7))-INDIRECT(ADDRESS(20,6)))</f>
        <v/>
      </c>
      <c r="J9" s="64"/>
      <c r="K9" s="12">
        <f ca="1">IF(COUNT(F9:I9)=0,"",SUM(F9:I9))</f>
        <v>2</v>
      </c>
      <c r="L9" s="65"/>
    </row>
    <row r="10" spans="1:13" ht="21" x14ac:dyDescent="0.25">
      <c r="A10"/>
      <c r="B10" s="59">
        <v>4</v>
      </c>
      <c r="C10" s="61" t="s">
        <v>95</v>
      </c>
      <c r="D10" s="62"/>
      <c r="E10" s="63"/>
      <c r="F10" s="14" t="str">
        <f ca="1">INDIRECT(ADDRESS(16,7))&amp;":"&amp;INDIRECT(ADDRESS(16,6))</f>
        <v>1:13</v>
      </c>
      <c r="G10" s="16" t="str">
        <f ca="1">INDIRECT(ADDRESS(24,7))&amp;":"&amp;INDIRECT(ADDRESS(24,6))</f>
        <v>:</v>
      </c>
      <c r="H10" s="16" t="str">
        <f ca="1">INDIRECT(ADDRESS(20,6))&amp;":"&amp;INDIRECT(ADDRESS(20,7))</f>
        <v>:</v>
      </c>
      <c r="I10" s="20" t="s">
        <v>4</v>
      </c>
      <c r="J10" s="64"/>
      <c r="K10" s="12"/>
      <c r="L10" s="65">
        <v>4</v>
      </c>
    </row>
    <row r="11" spans="1:13" ht="21.75" thickBot="1" x14ac:dyDescent="0.3">
      <c r="A11"/>
      <c r="B11" s="66"/>
      <c r="C11" s="67"/>
      <c r="D11" s="68"/>
      <c r="E11" s="69"/>
      <c r="F11" s="21">
        <f ca="1">IF(LEN(INDIRECT(ADDRESS(ROW()-1, COLUMN())))=1,"",INDIRECT(ADDRESS(16,7))-INDIRECT(ADDRESS(16,6)))</f>
        <v>-12</v>
      </c>
      <c r="G11" s="22" t="str">
        <f ca="1">IF(LEN(INDIRECT(ADDRESS(ROW()-1, COLUMN())))=1,"",INDIRECT(ADDRESS(24,7))-INDIRECT(ADDRESS(24,6)))</f>
        <v/>
      </c>
      <c r="H11" s="22" t="str">
        <f ca="1">IF(LEN(INDIRECT(ADDRESS(ROW()-1, COLUMN())))=1,"",INDIRECT(ADDRESS(20,6))-INDIRECT(ADDRESS(20,7)))</f>
        <v/>
      </c>
      <c r="I11" s="23" t="s">
        <v>4</v>
      </c>
      <c r="J11" s="70"/>
      <c r="K11" s="22">
        <f ca="1">IF(COUNT(F11:I11)=0,"",SUM(F11:I11))</f>
        <v>-12</v>
      </c>
      <c r="L11" s="71"/>
    </row>
    <row r="12" spans="1:13" x14ac:dyDescent="0.25">
      <c r="A12"/>
    </row>
    <row r="13" spans="1:13" x14ac:dyDescent="0.25">
      <c r="A13"/>
    </row>
    <row r="14" spans="1:13" x14ac:dyDescent="0.25">
      <c r="A14"/>
    </row>
    <row r="15" spans="1:13" ht="21.75" thickBot="1" x14ac:dyDescent="0.3">
      <c r="A15"/>
      <c r="B15" s="55" t="s">
        <v>5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3" ht="19.5" thickBot="1" x14ac:dyDescent="0.3">
      <c r="A16"/>
      <c r="B16" s="38">
        <v>1</v>
      </c>
      <c r="C16" s="79" t="str">
        <f ca="1">IF(ISBLANK(INDIRECT(ADDRESS(B16*2+2,3))),"",INDIRECT(ADDRESS(B16*2+2,3)))</f>
        <v>Ар-Деко</v>
      </c>
      <c r="D16" s="79"/>
      <c r="E16" s="80"/>
      <c r="F16" s="39">
        <v>13</v>
      </c>
      <c r="G16" s="40">
        <v>1</v>
      </c>
      <c r="H16" s="81" t="str">
        <f ca="1">IF(ISBLANK(INDIRECT(ADDRESS(K16*2+2,3))),"",INDIRECT(ADDRESS(K16*2+2,3)))</f>
        <v>Джаз</v>
      </c>
      <c r="I16" s="79"/>
      <c r="J16" s="79"/>
      <c r="K16" s="38">
        <v>4</v>
      </c>
      <c r="L16" s="41" t="s">
        <v>6</v>
      </c>
      <c r="M16" s="42">
        <v>15</v>
      </c>
    </row>
    <row r="17" spans="1:13" ht="19.5" thickBot="1" x14ac:dyDescent="0.3">
      <c r="A17"/>
      <c r="B17" s="38">
        <v>2</v>
      </c>
      <c r="C17" s="79" t="str">
        <f ca="1">IF(ISBLANK(INDIRECT(ADDRESS(B17*2+2,3))),"",INDIRECT(ADDRESS(B17*2+2,3)))</f>
        <v>ФИФА</v>
      </c>
      <c r="D17" s="79"/>
      <c r="E17" s="80"/>
      <c r="F17" s="39">
        <v>11</v>
      </c>
      <c r="G17" s="40">
        <v>13</v>
      </c>
      <c r="H17" s="81" t="str">
        <f ca="1">IF(ISBLANK(INDIRECT(ADDRESS(K17*2+2,3))),"",INDIRECT(ADDRESS(K17*2+2,3)))</f>
        <v>ВВС</v>
      </c>
      <c r="I17" s="79"/>
      <c r="J17" s="79"/>
      <c r="K17" s="38">
        <v>3</v>
      </c>
      <c r="L17" s="41" t="s">
        <v>6</v>
      </c>
      <c r="M17" s="42">
        <v>16</v>
      </c>
    </row>
    <row r="18" spans="1:13" x14ac:dyDescent="0.25">
      <c r="A18"/>
      <c r="M18" s="6"/>
    </row>
    <row r="19" spans="1:13" ht="21.75" thickBot="1" x14ac:dyDescent="0.3">
      <c r="A19"/>
      <c r="B19" s="55" t="s">
        <v>7</v>
      </c>
      <c r="C19" s="55"/>
      <c r="D19" s="55"/>
      <c r="E19" s="55"/>
      <c r="F19" s="55"/>
      <c r="G19" s="55"/>
      <c r="H19" s="55"/>
      <c r="I19" s="55"/>
      <c r="J19" s="55"/>
      <c r="K19" s="55"/>
      <c r="M19" s="6"/>
    </row>
    <row r="20" spans="1:13" ht="19.5" thickBot="1" x14ac:dyDescent="0.3">
      <c r="A20"/>
      <c r="B20" s="6"/>
      <c r="C20" s="56"/>
      <c r="D20" s="56"/>
      <c r="E20" s="57"/>
      <c r="F20" s="24"/>
      <c r="G20" s="25"/>
      <c r="H20" s="58"/>
      <c r="I20" s="56"/>
      <c r="J20" s="56"/>
      <c r="K20" s="6"/>
      <c r="L20" s="26"/>
      <c r="M20" s="31"/>
    </row>
    <row r="21" spans="1:13" ht="19.5" thickBot="1" x14ac:dyDescent="0.3">
      <c r="A21"/>
      <c r="B21" s="6"/>
      <c r="C21" s="56"/>
      <c r="D21" s="56"/>
      <c r="E21" s="57"/>
      <c r="F21" s="24"/>
      <c r="G21" s="25"/>
      <c r="H21" s="58"/>
      <c r="I21" s="56"/>
      <c r="J21" s="56"/>
      <c r="K21" s="6"/>
      <c r="L21" s="26"/>
      <c r="M21" s="31"/>
    </row>
    <row r="22" spans="1:13" x14ac:dyDescent="0.25">
      <c r="A22"/>
      <c r="M22" s="6"/>
    </row>
    <row r="23" spans="1:13" ht="21.75" thickBot="1" x14ac:dyDescent="0.3">
      <c r="A23"/>
      <c r="B23" s="55"/>
      <c r="C23" s="55"/>
      <c r="D23" s="55"/>
      <c r="E23" s="55"/>
      <c r="F23" s="55"/>
      <c r="G23" s="55"/>
      <c r="H23" s="55"/>
      <c r="I23" s="55"/>
      <c r="J23" s="55"/>
      <c r="K23" s="55"/>
      <c r="M23" s="6"/>
    </row>
    <row r="24" spans="1:13" ht="19.5" thickBot="1" x14ac:dyDescent="0.3">
      <c r="A24"/>
      <c r="B24" s="6"/>
      <c r="C24" s="56"/>
      <c r="D24" s="56"/>
      <c r="E24" s="57"/>
      <c r="F24" s="24"/>
      <c r="G24" s="25"/>
      <c r="H24" s="58"/>
      <c r="I24" s="56"/>
      <c r="J24" s="56"/>
      <c r="K24" s="6"/>
      <c r="L24" s="26"/>
      <c r="M24" s="31"/>
    </row>
    <row r="25" spans="1:13" ht="19.5" thickBot="1" x14ac:dyDescent="0.3">
      <c r="A25"/>
      <c r="B25" s="6"/>
      <c r="C25" s="56"/>
      <c r="D25" s="56"/>
      <c r="E25" s="57"/>
      <c r="F25" s="24"/>
      <c r="G25" s="25"/>
      <c r="H25" s="58"/>
      <c r="I25" s="56"/>
      <c r="J25" s="56"/>
      <c r="K25" s="6"/>
      <c r="L25" s="26"/>
      <c r="M25" s="31"/>
    </row>
    <row r="26" spans="1:13" x14ac:dyDescent="0.25">
      <c r="A26"/>
    </row>
    <row r="27" spans="1:13" x14ac:dyDescent="0.25">
      <c r="A27"/>
    </row>
    <row r="28" spans="1:13" x14ac:dyDescent="0.25">
      <c r="A28"/>
    </row>
    <row r="29" spans="1:13" x14ac:dyDescent="0.25">
      <c r="A29"/>
    </row>
    <row r="30" spans="1:13" x14ac:dyDescent="0.25">
      <c r="A30"/>
    </row>
    <row r="31" spans="1:13" x14ac:dyDescent="0.25">
      <c r="A31"/>
    </row>
    <row r="32" spans="1:13" x14ac:dyDescent="0.25">
      <c r="A32"/>
    </row>
    <row r="33" spans="1:13" x14ac:dyDescent="0.25">
      <c r="A33"/>
      <c r="M33"/>
    </row>
    <row r="34" spans="1:13" x14ac:dyDescent="0.25">
      <c r="A34"/>
      <c r="M34"/>
    </row>
    <row r="35" spans="1:13" x14ac:dyDescent="0.25">
      <c r="A35"/>
      <c r="M35"/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ageMargins left="0.7" right="0.7" top="0.75" bottom="0.75" header="0.3" footer="0.3"/>
  <pageSetup paperSize="9" scale="6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L6" sqref="L6:L7"/>
    </sheetView>
  </sheetViews>
  <sheetFormatPr defaultRowHeight="15" x14ac:dyDescent="0.25"/>
  <cols>
    <col min="1" max="1" width="4" style="33" customWidth="1"/>
    <col min="2" max="12" width="10.28515625" customWidth="1"/>
    <col min="13" max="13" width="10.28515625" style="28" customWidth="1"/>
    <col min="14" max="15" width="10.28515625" customWidth="1"/>
  </cols>
  <sheetData>
    <row r="1" spans="1:13" ht="45" x14ac:dyDescent="0.25">
      <c r="A1"/>
      <c r="B1" s="73" t="s">
        <v>61</v>
      </c>
      <c r="C1" s="73"/>
      <c r="D1" s="73"/>
      <c r="E1" s="73"/>
      <c r="F1" s="73"/>
      <c r="G1" s="73"/>
      <c r="H1" s="73"/>
      <c r="I1" s="73"/>
      <c r="J1" s="73"/>
      <c r="K1" s="73"/>
    </row>
    <row r="2" spans="1:13" ht="15.75" thickBot="1" x14ac:dyDescent="0.3">
      <c r="A2"/>
    </row>
    <row r="3" spans="1:13" ht="15.75" thickBot="1" x14ac:dyDescent="0.3">
      <c r="A3"/>
      <c r="B3" s="32"/>
      <c r="C3" s="74" t="s">
        <v>0</v>
      </c>
      <c r="D3" s="75"/>
      <c r="E3" s="76"/>
      <c r="F3" s="2">
        <v>1</v>
      </c>
      <c r="G3" s="2">
        <v>2</v>
      </c>
      <c r="H3" s="3">
        <v>3</v>
      </c>
      <c r="I3" s="3">
        <v>4</v>
      </c>
      <c r="J3" s="32" t="s">
        <v>1</v>
      </c>
      <c r="K3" s="2" t="s">
        <v>2</v>
      </c>
      <c r="L3" s="34" t="s">
        <v>3</v>
      </c>
    </row>
    <row r="4" spans="1:13" ht="21" x14ac:dyDescent="0.25">
      <c r="A4"/>
      <c r="B4" s="77">
        <v>1</v>
      </c>
      <c r="C4" s="82" t="s">
        <v>41</v>
      </c>
      <c r="D4" s="83"/>
      <c r="E4" s="84"/>
      <c r="F4" s="7" t="s">
        <v>4</v>
      </c>
      <c r="G4" s="8" t="str">
        <f ca="1">INDIRECT(ADDRESS(21,6))&amp;":"&amp;INDIRECT(ADDRESS(21,7))</f>
        <v>:</v>
      </c>
      <c r="H4" s="8" t="str">
        <f ca="1">INDIRECT(ADDRESS(25,7))&amp;":"&amp;INDIRECT(ADDRESS(25,6))</f>
        <v>:</v>
      </c>
      <c r="I4" s="9" t="str">
        <f ca="1">INDIRECT(ADDRESS(16,6))&amp;":"&amp;INDIRECT(ADDRESS(16,7))</f>
        <v>13:6</v>
      </c>
      <c r="J4" s="78"/>
      <c r="K4" s="10"/>
      <c r="L4" s="72">
        <v>2</v>
      </c>
    </row>
    <row r="5" spans="1:13" ht="21" x14ac:dyDescent="0.25">
      <c r="A5"/>
      <c r="B5" s="60"/>
      <c r="C5" s="61"/>
      <c r="D5" s="62"/>
      <c r="E5" s="63"/>
      <c r="F5" s="11" t="s">
        <v>4</v>
      </c>
      <c r="G5" s="12" t="str">
        <f ca="1">IF(LEN(INDIRECT(ADDRESS(ROW()-1, COLUMN())))=1,"",INDIRECT(ADDRESS(21,6))-INDIRECT(ADDRESS(21,7)))</f>
        <v/>
      </c>
      <c r="H5" s="12" t="str">
        <f ca="1">IF(LEN(INDIRECT(ADDRESS(ROW()-1, COLUMN())))=1,"",INDIRECT(ADDRESS(25,7))-INDIRECT(ADDRESS(25,6)))</f>
        <v/>
      </c>
      <c r="I5" s="13">
        <f ca="1">IF(LEN(INDIRECT(ADDRESS(ROW()-1, COLUMN())))=1,"",INDIRECT(ADDRESS(16,6))-INDIRECT(ADDRESS(16,7)))</f>
        <v>7</v>
      </c>
      <c r="J5" s="64"/>
      <c r="K5" s="12">
        <f ca="1">IF(COUNT(F5:I5)=0,"",SUM(F5:I5))</f>
        <v>7</v>
      </c>
      <c r="L5" s="65"/>
    </row>
    <row r="6" spans="1:13" ht="21" x14ac:dyDescent="0.25">
      <c r="A6"/>
      <c r="B6" s="59">
        <v>2</v>
      </c>
      <c r="C6" s="61" t="s">
        <v>93</v>
      </c>
      <c r="D6" s="62"/>
      <c r="E6" s="63"/>
      <c r="F6" s="14" t="str">
        <f ca="1">INDIRECT(ADDRESS(21,7))&amp;":"&amp;INDIRECT(ADDRESS(21,6))</f>
        <v>:</v>
      </c>
      <c r="G6" s="15" t="s">
        <v>4</v>
      </c>
      <c r="H6" s="16" t="str">
        <f ca="1">INDIRECT(ADDRESS(17,6))&amp;":"&amp;INDIRECT(ADDRESS(17,7))</f>
        <v>2:13</v>
      </c>
      <c r="I6" s="17" t="str">
        <f ca="1">INDIRECT(ADDRESS(24,6))&amp;":"&amp;INDIRECT(ADDRESS(24,7))</f>
        <v>:</v>
      </c>
      <c r="J6" s="64"/>
      <c r="K6" s="12"/>
      <c r="L6" s="65">
        <v>4</v>
      </c>
    </row>
    <row r="7" spans="1:13" ht="21" x14ac:dyDescent="0.25">
      <c r="A7"/>
      <c r="B7" s="60"/>
      <c r="C7" s="61"/>
      <c r="D7" s="62"/>
      <c r="E7" s="63"/>
      <c r="F7" s="18" t="str">
        <f ca="1">IF(LEN(INDIRECT(ADDRESS(ROW()-1, COLUMN())))=1,"",INDIRECT(ADDRESS(21,7))-INDIRECT(ADDRESS(21,6)))</f>
        <v/>
      </c>
      <c r="G7" s="19" t="s">
        <v>4</v>
      </c>
      <c r="H7" s="12">
        <f ca="1">IF(LEN(INDIRECT(ADDRESS(ROW()-1, COLUMN())))=1,"",INDIRECT(ADDRESS(17,6))-INDIRECT(ADDRESS(17,7)))</f>
        <v>-11</v>
      </c>
      <c r="I7" s="13" t="str">
        <f ca="1">IF(LEN(INDIRECT(ADDRESS(ROW()-1, COLUMN())))=1,"",INDIRECT(ADDRESS(24,6))-INDIRECT(ADDRESS(24,7)))</f>
        <v/>
      </c>
      <c r="J7" s="64"/>
      <c r="K7" s="12">
        <f ca="1">IF(COUNT(F7:I7)=0,"",SUM(F7:I7))</f>
        <v>-11</v>
      </c>
      <c r="L7" s="65"/>
    </row>
    <row r="8" spans="1:13" ht="21" x14ac:dyDescent="0.25">
      <c r="A8"/>
      <c r="B8" s="59">
        <v>3</v>
      </c>
      <c r="C8" s="61" t="s">
        <v>57</v>
      </c>
      <c r="D8" s="62"/>
      <c r="E8" s="63"/>
      <c r="F8" s="14" t="str">
        <f ca="1">INDIRECT(ADDRESS(25,6))&amp;":"&amp;INDIRECT(ADDRESS(25,7))</f>
        <v>:</v>
      </c>
      <c r="G8" s="16" t="str">
        <f ca="1">INDIRECT(ADDRESS(17,7))&amp;":"&amp;INDIRECT(ADDRESS(17,6))</f>
        <v>13:2</v>
      </c>
      <c r="H8" s="15" t="s">
        <v>4</v>
      </c>
      <c r="I8" s="17" t="str">
        <f ca="1">INDIRECT(ADDRESS(20,7))&amp;":"&amp;INDIRECT(ADDRESS(20,6))</f>
        <v>:</v>
      </c>
      <c r="J8" s="64"/>
      <c r="K8" s="12"/>
      <c r="L8" s="65">
        <v>1</v>
      </c>
    </row>
    <row r="9" spans="1:13" ht="21" x14ac:dyDescent="0.25">
      <c r="A9"/>
      <c r="B9" s="60"/>
      <c r="C9" s="61"/>
      <c r="D9" s="62"/>
      <c r="E9" s="63"/>
      <c r="F9" s="18" t="str">
        <f ca="1">IF(LEN(INDIRECT(ADDRESS(ROW()-1, COLUMN())))=1,"",INDIRECT(ADDRESS(25,6))-INDIRECT(ADDRESS(25,7)))</f>
        <v/>
      </c>
      <c r="G9" s="12">
        <f ca="1">IF(LEN(INDIRECT(ADDRESS(ROW()-1, COLUMN())))=1,"",INDIRECT(ADDRESS(17,7))-INDIRECT(ADDRESS(17,6)))</f>
        <v>11</v>
      </c>
      <c r="H9" s="19" t="s">
        <v>4</v>
      </c>
      <c r="I9" s="13" t="str">
        <f ca="1">IF(LEN(INDIRECT(ADDRESS(ROW()-1, COLUMN())))=1,"",INDIRECT(ADDRESS(20,7))-INDIRECT(ADDRESS(20,6)))</f>
        <v/>
      </c>
      <c r="J9" s="64"/>
      <c r="K9" s="12">
        <f ca="1">IF(COUNT(F9:I9)=0,"",SUM(F9:I9))</f>
        <v>11</v>
      </c>
      <c r="L9" s="65"/>
    </row>
    <row r="10" spans="1:13" ht="21" x14ac:dyDescent="0.25">
      <c r="A10"/>
      <c r="B10" s="59">
        <v>4</v>
      </c>
      <c r="C10" s="61" t="s">
        <v>97</v>
      </c>
      <c r="D10" s="62"/>
      <c r="E10" s="63"/>
      <c r="F10" s="14" t="str">
        <f ca="1">INDIRECT(ADDRESS(16,7))&amp;":"&amp;INDIRECT(ADDRESS(16,6))</f>
        <v>6:13</v>
      </c>
      <c r="G10" s="16" t="str">
        <f ca="1">INDIRECT(ADDRESS(24,7))&amp;":"&amp;INDIRECT(ADDRESS(24,6))</f>
        <v>:</v>
      </c>
      <c r="H10" s="16" t="str">
        <f ca="1">INDIRECT(ADDRESS(20,6))&amp;":"&amp;INDIRECT(ADDRESS(20,7))</f>
        <v>:</v>
      </c>
      <c r="I10" s="20" t="s">
        <v>4</v>
      </c>
      <c r="J10" s="64"/>
      <c r="K10" s="12"/>
      <c r="L10" s="65">
        <v>3</v>
      </c>
    </row>
    <row r="11" spans="1:13" ht="21.75" thickBot="1" x14ac:dyDescent="0.3">
      <c r="A11"/>
      <c r="B11" s="66"/>
      <c r="C11" s="67"/>
      <c r="D11" s="68"/>
      <c r="E11" s="69"/>
      <c r="F11" s="21">
        <f ca="1">IF(LEN(INDIRECT(ADDRESS(ROW()-1, COLUMN())))=1,"",INDIRECT(ADDRESS(16,7))-INDIRECT(ADDRESS(16,6)))</f>
        <v>-7</v>
      </c>
      <c r="G11" s="22" t="str">
        <f ca="1">IF(LEN(INDIRECT(ADDRESS(ROW()-1, COLUMN())))=1,"",INDIRECT(ADDRESS(24,7))-INDIRECT(ADDRESS(24,6)))</f>
        <v/>
      </c>
      <c r="H11" s="22" t="str">
        <f ca="1">IF(LEN(INDIRECT(ADDRESS(ROW()-1, COLUMN())))=1,"",INDIRECT(ADDRESS(20,6))-INDIRECT(ADDRESS(20,7)))</f>
        <v/>
      </c>
      <c r="I11" s="23" t="s">
        <v>4</v>
      </c>
      <c r="J11" s="70"/>
      <c r="K11" s="22">
        <f ca="1">IF(COUNT(F11:I11)=0,"",SUM(F11:I11))</f>
        <v>-7</v>
      </c>
      <c r="L11" s="71"/>
    </row>
    <row r="12" spans="1:13" x14ac:dyDescent="0.25">
      <c r="A12"/>
    </row>
    <row r="13" spans="1:13" x14ac:dyDescent="0.25">
      <c r="A13"/>
    </row>
    <row r="14" spans="1:13" x14ac:dyDescent="0.25">
      <c r="A14"/>
    </row>
    <row r="15" spans="1:13" ht="21.75" thickBot="1" x14ac:dyDescent="0.3">
      <c r="A15"/>
      <c r="B15" s="55" t="s">
        <v>5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3" ht="19.5" thickBot="1" x14ac:dyDescent="0.3">
      <c r="A16"/>
      <c r="B16" s="38">
        <v>1</v>
      </c>
      <c r="C16" s="79" t="str">
        <f ca="1">IF(ISBLANK(INDIRECT(ADDRESS(B16*2+2,3))),"",INDIRECT(ADDRESS(B16*2+2,3)))</f>
        <v>Баку</v>
      </c>
      <c r="D16" s="79"/>
      <c r="E16" s="80"/>
      <c r="F16" s="39">
        <v>13</v>
      </c>
      <c r="G16" s="40">
        <v>6</v>
      </c>
      <c r="H16" s="81" t="str">
        <f ca="1">IF(ISBLANK(INDIRECT(ADDRESS(K16*2+2,3))),"",INDIRECT(ADDRESS(K16*2+2,3)))</f>
        <v>Лютики</v>
      </c>
      <c r="I16" s="79"/>
      <c r="J16" s="79"/>
      <c r="K16" s="38">
        <v>4</v>
      </c>
      <c r="L16" s="41" t="s">
        <v>6</v>
      </c>
      <c r="M16" s="42">
        <v>15</v>
      </c>
    </row>
    <row r="17" spans="1:13" ht="19.5" thickBot="1" x14ac:dyDescent="0.3">
      <c r="A17"/>
      <c r="B17" s="38">
        <v>2</v>
      </c>
      <c r="C17" s="79" t="str">
        <f ca="1">IF(ISBLANK(INDIRECT(ADDRESS(B17*2+2,3))),"",INDIRECT(ADDRESS(B17*2+2,3)))</f>
        <v>Однокласники</v>
      </c>
      <c r="D17" s="79"/>
      <c r="E17" s="80"/>
      <c r="F17" s="39">
        <v>2</v>
      </c>
      <c r="G17" s="40">
        <v>13</v>
      </c>
      <c r="H17" s="81" t="str">
        <f ca="1">IF(ISBLANK(INDIRECT(ADDRESS(K17*2+2,3))),"",INDIRECT(ADDRESS(K17*2+2,3)))</f>
        <v>Ку-Ку</v>
      </c>
      <c r="I17" s="79"/>
      <c r="J17" s="79"/>
      <c r="K17" s="38">
        <v>3</v>
      </c>
      <c r="L17" s="41" t="s">
        <v>6</v>
      </c>
      <c r="M17" s="42">
        <v>16</v>
      </c>
    </row>
    <row r="18" spans="1:13" x14ac:dyDescent="0.25">
      <c r="A18"/>
      <c r="M18" s="6"/>
    </row>
    <row r="19" spans="1:13" ht="21.75" thickBot="1" x14ac:dyDescent="0.3">
      <c r="A19"/>
      <c r="B19" s="55" t="s">
        <v>7</v>
      </c>
      <c r="C19" s="55"/>
      <c r="D19" s="55"/>
      <c r="E19" s="55"/>
      <c r="F19" s="55"/>
      <c r="G19" s="55"/>
      <c r="H19" s="55"/>
      <c r="I19" s="55"/>
      <c r="J19" s="55"/>
      <c r="K19" s="55"/>
      <c r="M19" s="6"/>
    </row>
    <row r="20" spans="1:13" ht="19.5" thickBot="1" x14ac:dyDescent="0.3">
      <c r="A20"/>
      <c r="B20" s="6"/>
      <c r="C20" s="56"/>
      <c r="D20" s="56"/>
      <c r="E20" s="57"/>
      <c r="F20" s="24"/>
      <c r="G20" s="25"/>
      <c r="H20" s="58"/>
      <c r="I20" s="56"/>
      <c r="J20" s="56"/>
      <c r="K20" s="6"/>
      <c r="L20" s="26"/>
      <c r="M20" s="33"/>
    </row>
    <row r="21" spans="1:13" ht="19.5" thickBot="1" x14ac:dyDescent="0.3">
      <c r="A21"/>
      <c r="B21" s="6"/>
      <c r="C21" s="56"/>
      <c r="D21" s="56"/>
      <c r="E21" s="57"/>
      <c r="F21" s="24"/>
      <c r="G21" s="25"/>
      <c r="H21" s="58"/>
      <c r="I21" s="56"/>
      <c r="J21" s="56"/>
      <c r="K21" s="6"/>
      <c r="L21" s="26"/>
      <c r="M21" s="33"/>
    </row>
    <row r="22" spans="1:13" x14ac:dyDescent="0.25">
      <c r="A22"/>
      <c r="M22" s="6"/>
    </row>
    <row r="23" spans="1:13" ht="21.75" thickBot="1" x14ac:dyDescent="0.3">
      <c r="A23"/>
      <c r="B23" s="55"/>
      <c r="C23" s="55"/>
      <c r="D23" s="55"/>
      <c r="E23" s="55"/>
      <c r="F23" s="55"/>
      <c r="G23" s="55"/>
      <c r="H23" s="55"/>
      <c r="I23" s="55"/>
      <c r="J23" s="55"/>
      <c r="K23" s="55"/>
      <c r="M23" s="6"/>
    </row>
    <row r="24" spans="1:13" ht="19.5" thickBot="1" x14ac:dyDescent="0.3">
      <c r="A24"/>
      <c r="B24" s="6"/>
      <c r="C24" s="56"/>
      <c r="D24" s="56"/>
      <c r="E24" s="57"/>
      <c r="F24" s="24"/>
      <c r="G24" s="25"/>
      <c r="H24" s="58"/>
      <c r="I24" s="56"/>
      <c r="J24" s="56"/>
      <c r="K24" s="6"/>
      <c r="L24" s="26"/>
      <c r="M24" s="33"/>
    </row>
    <row r="25" spans="1:13" ht="19.5" thickBot="1" x14ac:dyDescent="0.3">
      <c r="A25"/>
      <c r="B25" s="6"/>
      <c r="C25" s="56"/>
      <c r="D25" s="56"/>
      <c r="E25" s="57"/>
      <c r="F25" s="24"/>
      <c r="G25" s="25"/>
      <c r="H25" s="58"/>
      <c r="I25" s="56"/>
      <c r="J25" s="56"/>
      <c r="K25" s="6"/>
      <c r="L25" s="26"/>
      <c r="M25" s="33"/>
    </row>
    <row r="26" spans="1:13" x14ac:dyDescent="0.25">
      <c r="A26"/>
    </row>
    <row r="27" spans="1:13" x14ac:dyDescent="0.25">
      <c r="A27"/>
    </row>
    <row r="28" spans="1:13" x14ac:dyDescent="0.25">
      <c r="A28"/>
    </row>
    <row r="29" spans="1:13" x14ac:dyDescent="0.25">
      <c r="A29"/>
    </row>
    <row r="30" spans="1:13" x14ac:dyDescent="0.25">
      <c r="A30"/>
    </row>
    <row r="31" spans="1:13" x14ac:dyDescent="0.25">
      <c r="A31"/>
    </row>
    <row r="32" spans="1:13" x14ac:dyDescent="0.25">
      <c r="A32"/>
    </row>
    <row r="33" spans="1:13" x14ac:dyDescent="0.25">
      <c r="A33"/>
      <c r="M33"/>
    </row>
    <row r="34" spans="1:13" x14ac:dyDescent="0.25">
      <c r="A34"/>
      <c r="M34"/>
    </row>
    <row r="35" spans="1:13" x14ac:dyDescent="0.25">
      <c r="A35"/>
      <c r="M35"/>
    </row>
  </sheetData>
  <mergeCells count="33">
    <mergeCell ref="B23:K23"/>
    <mergeCell ref="C24:E24"/>
    <mergeCell ref="H24:J24"/>
    <mergeCell ref="C25:E25"/>
    <mergeCell ref="H25:J25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L4:L5"/>
    <mergeCell ref="B1:K1"/>
    <mergeCell ref="C3:E3"/>
    <mergeCell ref="B4:B5"/>
    <mergeCell ref="C4:E5"/>
    <mergeCell ref="J4:J5"/>
  </mergeCells>
  <pageMargins left="0.7" right="0.7" top="0.75" bottom="0.75" header="0.3" footer="0.3"/>
  <pageSetup paperSize="9" scale="68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N11" sqref="N11"/>
    </sheetView>
  </sheetViews>
  <sheetFormatPr defaultRowHeight="15" x14ac:dyDescent="0.25"/>
  <cols>
    <col min="1" max="1" width="4" style="33" customWidth="1"/>
    <col min="2" max="12" width="10.28515625" customWidth="1"/>
    <col min="13" max="13" width="10.28515625" style="28" customWidth="1"/>
    <col min="14" max="15" width="10.28515625" customWidth="1"/>
  </cols>
  <sheetData>
    <row r="1" spans="1:13" ht="45" x14ac:dyDescent="0.25">
      <c r="A1"/>
      <c r="B1" s="73" t="s">
        <v>61</v>
      </c>
      <c r="C1" s="73"/>
      <c r="D1" s="73"/>
      <c r="E1" s="73"/>
      <c r="F1" s="73"/>
      <c r="G1" s="73"/>
      <c r="H1" s="73"/>
      <c r="I1" s="73"/>
      <c r="J1" s="73"/>
      <c r="K1" s="73"/>
    </row>
    <row r="2" spans="1:13" ht="15.75" thickBot="1" x14ac:dyDescent="0.3">
      <c r="A2"/>
    </row>
    <row r="3" spans="1:13" ht="15.75" thickBot="1" x14ac:dyDescent="0.3">
      <c r="A3"/>
      <c r="B3" s="32"/>
      <c r="C3" s="74" t="s">
        <v>0</v>
      </c>
      <c r="D3" s="75"/>
      <c r="E3" s="76"/>
      <c r="F3" s="2">
        <v>1</v>
      </c>
      <c r="G3" s="2">
        <v>2</v>
      </c>
      <c r="H3" s="3">
        <v>3</v>
      </c>
      <c r="I3" s="3">
        <v>4</v>
      </c>
      <c r="J3" s="32" t="s">
        <v>1</v>
      </c>
      <c r="K3" s="2" t="s">
        <v>2</v>
      </c>
      <c r="L3" s="34" t="s">
        <v>3</v>
      </c>
    </row>
    <row r="4" spans="1:13" ht="21" x14ac:dyDescent="0.25">
      <c r="A4"/>
      <c r="B4" s="77">
        <v>1</v>
      </c>
      <c r="C4" s="82" t="s">
        <v>92</v>
      </c>
      <c r="D4" s="83"/>
      <c r="E4" s="84"/>
      <c r="F4" s="7" t="s">
        <v>4</v>
      </c>
      <c r="G4" s="8" t="str">
        <f ca="1">INDIRECT(ADDRESS(21,6))&amp;":"&amp;INDIRECT(ADDRESS(21,7))</f>
        <v>:</v>
      </c>
      <c r="H4" s="8" t="str">
        <f ca="1">INDIRECT(ADDRESS(25,7))&amp;":"&amp;INDIRECT(ADDRESS(25,6))</f>
        <v>:</v>
      </c>
      <c r="I4" s="9" t="str">
        <f ca="1">INDIRECT(ADDRESS(16,6))&amp;":"&amp;INDIRECT(ADDRESS(16,7))</f>
        <v>9:10</v>
      </c>
      <c r="J4" s="78"/>
      <c r="K4" s="10"/>
      <c r="L4" s="72">
        <v>3</v>
      </c>
    </row>
    <row r="5" spans="1:13" ht="21" x14ac:dyDescent="0.25">
      <c r="A5"/>
      <c r="B5" s="60"/>
      <c r="C5" s="61"/>
      <c r="D5" s="62"/>
      <c r="E5" s="63"/>
      <c r="F5" s="11" t="s">
        <v>4</v>
      </c>
      <c r="G5" s="12" t="str">
        <f ca="1">IF(LEN(INDIRECT(ADDRESS(ROW()-1, COLUMN())))=1,"",INDIRECT(ADDRESS(21,6))-INDIRECT(ADDRESS(21,7)))</f>
        <v/>
      </c>
      <c r="H5" s="12" t="str">
        <f ca="1">IF(LEN(INDIRECT(ADDRESS(ROW()-1, COLUMN())))=1,"",INDIRECT(ADDRESS(25,7))-INDIRECT(ADDRESS(25,6)))</f>
        <v/>
      </c>
      <c r="I5" s="13">
        <f ca="1">IF(LEN(INDIRECT(ADDRESS(ROW()-1, COLUMN())))=1,"",INDIRECT(ADDRESS(16,6))-INDIRECT(ADDRESS(16,7)))</f>
        <v>-1</v>
      </c>
      <c r="J5" s="64"/>
      <c r="K5" s="12">
        <f ca="1">IF(COUNT(F5:I5)=0,"",SUM(F5:I5))</f>
        <v>-1</v>
      </c>
      <c r="L5" s="65"/>
    </row>
    <row r="6" spans="1:13" ht="21" x14ac:dyDescent="0.25">
      <c r="A6"/>
      <c r="B6" s="59">
        <v>2</v>
      </c>
      <c r="C6" s="61" t="s">
        <v>44</v>
      </c>
      <c r="D6" s="62"/>
      <c r="E6" s="63"/>
      <c r="F6" s="14" t="str">
        <f ca="1">INDIRECT(ADDRESS(21,7))&amp;":"&amp;INDIRECT(ADDRESS(21,6))</f>
        <v>:</v>
      </c>
      <c r="G6" s="15" t="s">
        <v>4</v>
      </c>
      <c r="H6" s="16" t="str">
        <f ca="1">INDIRECT(ADDRESS(17,6))&amp;":"&amp;INDIRECT(ADDRESS(17,7))</f>
        <v>13:7</v>
      </c>
      <c r="I6" s="17" t="str">
        <f ca="1">INDIRECT(ADDRESS(24,6))&amp;":"&amp;INDIRECT(ADDRESS(24,7))</f>
        <v>:</v>
      </c>
      <c r="J6" s="64"/>
      <c r="K6" s="12"/>
      <c r="L6" s="65">
        <v>1</v>
      </c>
    </row>
    <row r="7" spans="1:13" ht="21" x14ac:dyDescent="0.25">
      <c r="A7"/>
      <c r="B7" s="60"/>
      <c r="C7" s="61"/>
      <c r="D7" s="62"/>
      <c r="E7" s="63"/>
      <c r="F7" s="18" t="str">
        <f ca="1">IF(LEN(INDIRECT(ADDRESS(ROW()-1, COLUMN())))=1,"",INDIRECT(ADDRESS(21,7))-INDIRECT(ADDRESS(21,6)))</f>
        <v/>
      </c>
      <c r="G7" s="19" t="s">
        <v>4</v>
      </c>
      <c r="H7" s="12">
        <f ca="1">IF(LEN(INDIRECT(ADDRESS(ROW()-1, COLUMN())))=1,"",INDIRECT(ADDRESS(17,6))-INDIRECT(ADDRESS(17,7)))</f>
        <v>6</v>
      </c>
      <c r="I7" s="13" t="str">
        <f ca="1">IF(LEN(INDIRECT(ADDRESS(ROW()-1, COLUMN())))=1,"",INDIRECT(ADDRESS(24,6))-INDIRECT(ADDRESS(24,7)))</f>
        <v/>
      </c>
      <c r="J7" s="64"/>
      <c r="K7" s="12">
        <f ca="1">IF(COUNT(F7:I7)=0,"",SUM(F7:I7))</f>
        <v>6</v>
      </c>
      <c r="L7" s="65"/>
    </row>
    <row r="8" spans="1:13" ht="21" x14ac:dyDescent="0.25">
      <c r="A8"/>
      <c r="B8" s="59">
        <v>3</v>
      </c>
      <c r="C8" s="61" t="s">
        <v>64</v>
      </c>
      <c r="D8" s="62"/>
      <c r="E8" s="63"/>
      <c r="F8" s="14" t="str">
        <f ca="1">INDIRECT(ADDRESS(25,6))&amp;":"&amp;INDIRECT(ADDRESS(25,7))</f>
        <v>:</v>
      </c>
      <c r="G8" s="16" t="str">
        <f ca="1">INDIRECT(ADDRESS(17,7))&amp;":"&amp;INDIRECT(ADDRESS(17,6))</f>
        <v>7:13</v>
      </c>
      <c r="H8" s="15" t="s">
        <v>4</v>
      </c>
      <c r="I8" s="17" t="str">
        <f ca="1">INDIRECT(ADDRESS(20,7))&amp;":"&amp;INDIRECT(ADDRESS(20,6))</f>
        <v>:</v>
      </c>
      <c r="J8" s="64"/>
      <c r="K8" s="12"/>
      <c r="L8" s="65">
        <v>4</v>
      </c>
    </row>
    <row r="9" spans="1:13" ht="21" x14ac:dyDescent="0.25">
      <c r="A9"/>
      <c r="B9" s="60"/>
      <c r="C9" s="61"/>
      <c r="D9" s="62"/>
      <c r="E9" s="63"/>
      <c r="F9" s="18" t="str">
        <f ca="1">IF(LEN(INDIRECT(ADDRESS(ROW()-1, COLUMN())))=1,"",INDIRECT(ADDRESS(25,6))-INDIRECT(ADDRESS(25,7)))</f>
        <v/>
      </c>
      <c r="G9" s="12">
        <f ca="1">IF(LEN(INDIRECT(ADDRESS(ROW()-1, COLUMN())))=1,"",INDIRECT(ADDRESS(17,7))-INDIRECT(ADDRESS(17,6)))</f>
        <v>-6</v>
      </c>
      <c r="H9" s="19" t="s">
        <v>4</v>
      </c>
      <c r="I9" s="13" t="str">
        <f ca="1">IF(LEN(INDIRECT(ADDRESS(ROW()-1, COLUMN())))=1,"",INDIRECT(ADDRESS(20,7))-INDIRECT(ADDRESS(20,6)))</f>
        <v/>
      </c>
      <c r="J9" s="64"/>
      <c r="K9" s="12">
        <f ca="1">IF(COUNT(F9:I9)=0,"",SUM(F9:I9))</f>
        <v>-6</v>
      </c>
      <c r="L9" s="65"/>
    </row>
    <row r="10" spans="1:13" ht="21" x14ac:dyDescent="0.25">
      <c r="A10"/>
      <c r="B10" s="59">
        <v>4</v>
      </c>
      <c r="C10" s="61" t="s">
        <v>49</v>
      </c>
      <c r="D10" s="62"/>
      <c r="E10" s="63"/>
      <c r="F10" s="14" t="str">
        <f ca="1">INDIRECT(ADDRESS(16,7))&amp;":"&amp;INDIRECT(ADDRESS(16,6))</f>
        <v>10:9</v>
      </c>
      <c r="G10" s="16" t="str">
        <f ca="1">INDIRECT(ADDRESS(24,7))&amp;":"&amp;INDIRECT(ADDRESS(24,6))</f>
        <v>:</v>
      </c>
      <c r="H10" s="16" t="str">
        <f ca="1">INDIRECT(ADDRESS(20,6))&amp;":"&amp;INDIRECT(ADDRESS(20,7))</f>
        <v>:</v>
      </c>
      <c r="I10" s="20" t="s">
        <v>4</v>
      </c>
      <c r="J10" s="64"/>
      <c r="K10" s="12"/>
      <c r="L10" s="65">
        <v>2</v>
      </c>
    </row>
    <row r="11" spans="1:13" ht="21.75" thickBot="1" x14ac:dyDescent="0.3">
      <c r="A11"/>
      <c r="B11" s="66"/>
      <c r="C11" s="67"/>
      <c r="D11" s="68"/>
      <c r="E11" s="69"/>
      <c r="F11" s="21">
        <f ca="1">IF(LEN(INDIRECT(ADDRESS(ROW()-1, COLUMN())))=1,"",INDIRECT(ADDRESS(16,7))-INDIRECT(ADDRESS(16,6)))</f>
        <v>1</v>
      </c>
      <c r="G11" s="22" t="str">
        <f ca="1">IF(LEN(INDIRECT(ADDRESS(ROW()-1, COLUMN())))=1,"",INDIRECT(ADDRESS(24,7))-INDIRECT(ADDRESS(24,6)))</f>
        <v/>
      </c>
      <c r="H11" s="22" t="str">
        <f ca="1">IF(LEN(INDIRECT(ADDRESS(ROW()-1, COLUMN())))=1,"",INDIRECT(ADDRESS(20,6))-INDIRECT(ADDRESS(20,7)))</f>
        <v/>
      </c>
      <c r="I11" s="23" t="s">
        <v>4</v>
      </c>
      <c r="J11" s="70"/>
      <c r="K11" s="22">
        <f ca="1">IF(COUNT(F11:I11)=0,"",SUM(F11:I11))</f>
        <v>1</v>
      </c>
      <c r="L11" s="71"/>
    </row>
    <row r="12" spans="1:13" x14ac:dyDescent="0.25">
      <c r="A12"/>
    </row>
    <row r="13" spans="1:13" x14ac:dyDescent="0.25">
      <c r="A13"/>
    </row>
    <row r="14" spans="1:13" x14ac:dyDescent="0.25">
      <c r="A14"/>
    </row>
    <row r="15" spans="1:13" ht="21.75" thickBot="1" x14ac:dyDescent="0.3">
      <c r="A15"/>
      <c r="B15" s="55" t="s">
        <v>5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3" ht="24" thickBot="1" x14ac:dyDescent="0.4">
      <c r="A16"/>
      <c r="B16" s="38">
        <v>1</v>
      </c>
      <c r="C16" s="79" t="str">
        <f ca="1">IF(ISBLANK(INDIRECT(ADDRESS(B16*2+2,3))),"",INDIRECT(ADDRESS(B16*2+2,3)))</f>
        <v>2D</v>
      </c>
      <c r="D16" s="79"/>
      <c r="E16" s="80"/>
      <c r="F16" s="39">
        <v>9</v>
      </c>
      <c r="G16" s="40">
        <v>10</v>
      </c>
      <c r="H16" s="81" t="str">
        <f ca="1">IF(ISBLANK(INDIRECT(ADDRESS(K16*2+2,3))),"",INDIRECT(ADDRESS(K16*2+2,3)))</f>
        <v>Кузбас</v>
      </c>
      <c r="I16" s="79"/>
      <c r="J16" s="79"/>
      <c r="K16" s="38">
        <v>4</v>
      </c>
      <c r="L16" s="117" t="s">
        <v>6</v>
      </c>
      <c r="M16" s="118">
        <v>15</v>
      </c>
    </row>
    <row r="17" spans="1:13" ht="24" thickBot="1" x14ac:dyDescent="0.4">
      <c r="A17"/>
      <c r="B17" s="38">
        <v>2</v>
      </c>
      <c r="C17" s="79" t="str">
        <f ca="1">IF(ISBLANK(INDIRECT(ADDRESS(B17*2+2,3))),"",INDIRECT(ADDRESS(B17*2+2,3)))</f>
        <v>ГОА</v>
      </c>
      <c r="D17" s="79"/>
      <c r="E17" s="80"/>
      <c r="F17" s="39">
        <v>13</v>
      </c>
      <c r="G17" s="40">
        <v>7</v>
      </c>
      <c r="H17" s="81" t="str">
        <f ca="1">IF(ISBLANK(INDIRECT(ADDRESS(K17*2+2,3))),"",INDIRECT(ADDRESS(K17*2+2,3)))</f>
        <v>Кракатук</v>
      </c>
      <c r="I17" s="79"/>
      <c r="J17" s="79"/>
      <c r="K17" s="38">
        <v>3</v>
      </c>
      <c r="L17" s="117" t="s">
        <v>6</v>
      </c>
      <c r="M17" s="118">
        <v>16</v>
      </c>
    </row>
    <row r="18" spans="1:13" x14ac:dyDescent="0.25">
      <c r="A18"/>
      <c r="M18" s="6"/>
    </row>
    <row r="19" spans="1:13" ht="21.75" thickBot="1" x14ac:dyDescent="0.3">
      <c r="A19"/>
      <c r="B19" s="55" t="s">
        <v>7</v>
      </c>
      <c r="C19" s="55"/>
      <c r="D19" s="55"/>
      <c r="E19" s="55"/>
      <c r="F19" s="55"/>
      <c r="G19" s="55"/>
      <c r="H19" s="55"/>
      <c r="I19" s="55"/>
      <c r="J19" s="55"/>
      <c r="K19" s="55"/>
      <c r="M19" s="6"/>
    </row>
    <row r="20" spans="1:13" ht="19.5" thickBot="1" x14ac:dyDescent="0.3">
      <c r="A20"/>
      <c r="B20" s="6"/>
      <c r="C20" s="56"/>
      <c r="D20" s="56"/>
      <c r="E20" s="57"/>
      <c r="F20" s="24"/>
      <c r="G20" s="25"/>
      <c r="H20" s="58"/>
      <c r="I20" s="56"/>
      <c r="J20" s="56"/>
      <c r="K20" s="6"/>
      <c r="L20" s="26"/>
      <c r="M20" s="33"/>
    </row>
    <row r="21" spans="1:13" ht="19.5" thickBot="1" x14ac:dyDescent="0.3">
      <c r="A21"/>
      <c r="B21" s="6"/>
      <c r="C21" s="56"/>
      <c r="D21" s="56"/>
      <c r="E21" s="57"/>
      <c r="F21" s="24"/>
      <c r="G21" s="25"/>
      <c r="H21" s="58"/>
      <c r="I21" s="56"/>
      <c r="J21" s="56"/>
      <c r="K21" s="6"/>
      <c r="L21" s="26"/>
      <c r="M21" s="33"/>
    </row>
    <row r="22" spans="1:13" x14ac:dyDescent="0.25">
      <c r="A22"/>
      <c r="M22" s="6"/>
    </row>
    <row r="23" spans="1:13" ht="21.75" thickBot="1" x14ac:dyDescent="0.3">
      <c r="A23"/>
      <c r="B23" s="55"/>
      <c r="C23" s="55"/>
      <c r="D23" s="55"/>
      <c r="E23" s="55"/>
      <c r="F23" s="55"/>
      <c r="G23" s="55"/>
      <c r="H23" s="55"/>
      <c r="I23" s="55"/>
      <c r="J23" s="55"/>
      <c r="K23" s="55"/>
      <c r="M23" s="6"/>
    </row>
    <row r="24" spans="1:13" ht="19.5" thickBot="1" x14ac:dyDescent="0.3">
      <c r="A24"/>
      <c r="B24" s="6"/>
      <c r="C24" s="56"/>
      <c r="D24" s="56"/>
      <c r="E24" s="57"/>
      <c r="F24" s="24"/>
      <c r="G24" s="25"/>
      <c r="H24" s="58"/>
      <c r="I24" s="56"/>
      <c r="J24" s="56"/>
      <c r="K24" s="6"/>
      <c r="L24" s="26"/>
      <c r="M24" s="33"/>
    </row>
    <row r="25" spans="1:13" ht="19.5" thickBot="1" x14ac:dyDescent="0.3">
      <c r="A25"/>
      <c r="B25" s="6"/>
      <c r="C25" s="56"/>
      <c r="D25" s="56"/>
      <c r="E25" s="57"/>
      <c r="F25" s="24"/>
      <c r="G25" s="25"/>
      <c r="H25" s="58"/>
      <c r="I25" s="56"/>
      <c r="J25" s="56"/>
      <c r="K25" s="6"/>
      <c r="L25" s="26"/>
      <c r="M25" s="33"/>
    </row>
    <row r="26" spans="1:13" x14ac:dyDescent="0.25">
      <c r="A26"/>
    </row>
    <row r="27" spans="1:13" x14ac:dyDescent="0.25">
      <c r="A27"/>
    </row>
    <row r="28" spans="1:13" x14ac:dyDescent="0.25">
      <c r="A28"/>
    </row>
    <row r="29" spans="1:13" x14ac:dyDescent="0.25">
      <c r="A29"/>
    </row>
    <row r="30" spans="1:13" x14ac:dyDescent="0.25">
      <c r="A30"/>
    </row>
    <row r="31" spans="1:13" x14ac:dyDescent="0.25">
      <c r="A31"/>
    </row>
    <row r="32" spans="1:13" x14ac:dyDescent="0.25">
      <c r="A32"/>
    </row>
    <row r="33" spans="1:13" x14ac:dyDescent="0.25">
      <c r="A33"/>
      <c r="M33"/>
    </row>
    <row r="34" spans="1:13" x14ac:dyDescent="0.25">
      <c r="A34"/>
      <c r="M34"/>
    </row>
    <row r="35" spans="1:13" x14ac:dyDescent="0.25">
      <c r="A35"/>
      <c r="M35"/>
    </row>
  </sheetData>
  <mergeCells count="33">
    <mergeCell ref="B23:K23"/>
    <mergeCell ref="C24:E24"/>
    <mergeCell ref="H24:J24"/>
    <mergeCell ref="C25:E25"/>
    <mergeCell ref="H25:J25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L4:L5"/>
    <mergeCell ref="B1:K1"/>
    <mergeCell ref="C3:E3"/>
    <mergeCell ref="B4:B5"/>
    <mergeCell ref="C4:E5"/>
    <mergeCell ref="J4:J5"/>
  </mergeCells>
  <pageMargins left="0.7" right="0.7" top="0.75" bottom="0.75" header="0.3" footer="0.3"/>
  <pageSetup paperSize="9" scale="68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N11" sqref="N11"/>
    </sheetView>
  </sheetViews>
  <sheetFormatPr defaultRowHeight="15" x14ac:dyDescent="0.25"/>
  <cols>
    <col min="1" max="1" width="4" style="33" customWidth="1"/>
    <col min="2" max="12" width="10.28515625" customWidth="1"/>
    <col min="13" max="13" width="10.28515625" style="28" customWidth="1"/>
    <col min="14" max="15" width="10.28515625" customWidth="1"/>
  </cols>
  <sheetData>
    <row r="1" spans="1:13" ht="45" x14ac:dyDescent="0.25">
      <c r="A1"/>
      <c r="B1" s="73" t="s">
        <v>61</v>
      </c>
      <c r="C1" s="73"/>
      <c r="D1" s="73"/>
      <c r="E1" s="73"/>
      <c r="F1" s="73"/>
      <c r="G1" s="73"/>
      <c r="H1" s="73"/>
      <c r="I1" s="73"/>
      <c r="J1" s="73"/>
      <c r="K1" s="73"/>
    </row>
    <row r="2" spans="1:13" ht="15.75" thickBot="1" x14ac:dyDescent="0.3">
      <c r="A2"/>
    </row>
    <row r="3" spans="1:13" ht="15.75" thickBot="1" x14ac:dyDescent="0.3">
      <c r="A3"/>
      <c r="B3" s="32"/>
      <c r="C3" s="74" t="s">
        <v>0</v>
      </c>
      <c r="D3" s="75"/>
      <c r="E3" s="76"/>
      <c r="F3" s="2">
        <v>1</v>
      </c>
      <c r="G3" s="2">
        <v>2</v>
      </c>
      <c r="H3" s="3">
        <v>3</v>
      </c>
      <c r="I3" s="3">
        <v>4</v>
      </c>
      <c r="J3" s="32" t="s">
        <v>1</v>
      </c>
      <c r="K3" s="2" t="s">
        <v>2</v>
      </c>
      <c r="L3" s="34" t="s">
        <v>3</v>
      </c>
    </row>
    <row r="4" spans="1:13" ht="21" x14ac:dyDescent="0.25">
      <c r="A4"/>
      <c r="B4" s="77">
        <v>1</v>
      </c>
      <c r="C4" s="82" t="s">
        <v>87</v>
      </c>
      <c r="D4" s="83"/>
      <c r="E4" s="84"/>
      <c r="F4" s="7" t="s">
        <v>4</v>
      </c>
      <c r="G4" s="8" t="str">
        <f ca="1">INDIRECT(ADDRESS(21,6))&amp;":"&amp;INDIRECT(ADDRESS(21,7))</f>
        <v>:</v>
      </c>
      <c r="H4" s="8" t="str">
        <f ca="1">INDIRECT(ADDRESS(25,7))&amp;":"&amp;INDIRECT(ADDRESS(25,6))</f>
        <v>:</v>
      </c>
      <c r="I4" s="9" t="str">
        <f ca="1">INDIRECT(ADDRESS(16,6))&amp;":"&amp;INDIRECT(ADDRESS(16,7))</f>
        <v>0:13</v>
      </c>
      <c r="J4" s="78"/>
      <c r="K4" s="10"/>
      <c r="L4" s="72">
        <v>4</v>
      </c>
    </row>
    <row r="5" spans="1:13" ht="21" x14ac:dyDescent="0.25">
      <c r="A5"/>
      <c r="B5" s="60"/>
      <c r="C5" s="61"/>
      <c r="D5" s="62"/>
      <c r="E5" s="63"/>
      <c r="F5" s="11" t="s">
        <v>4</v>
      </c>
      <c r="G5" s="12" t="str">
        <f ca="1">IF(LEN(INDIRECT(ADDRESS(ROW()-1, COLUMN())))=1,"",INDIRECT(ADDRESS(21,6))-INDIRECT(ADDRESS(21,7)))</f>
        <v/>
      </c>
      <c r="H5" s="12" t="str">
        <f ca="1">IF(LEN(INDIRECT(ADDRESS(ROW()-1, COLUMN())))=1,"",INDIRECT(ADDRESS(25,7))-INDIRECT(ADDRESS(25,6)))</f>
        <v/>
      </c>
      <c r="I5" s="13">
        <f ca="1">IF(LEN(INDIRECT(ADDRESS(ROW()-1, COLUMN())))=1,"",INDIRECT(ADDRESS(16,6))-INDIRECT(ADDRESS(16,7)))</f>
        <v>-13</v>
      </c>
      <c r="J5" s="64"/>
      <c r="K5" s="12">
        <f ca="1">IF(COUNT(F5:I5)=0,"",SUM(F5:I5))</f>
        <v>-13</v>
      </c>
      <c r="L5" s="65"/>
    </row>
    <row r="6" spans="1:13" ht="21" x14ac:dyDescent="0.25">
      <c r="A6"/>
      <c r="B6" s="59">
        <v>2</v>
      </c>
      <c r="C6" s="61" t="s">
        <v>48</v>
      </c>
      <c r="D6" s="62"/>
      <c r="E6" s="63"/>
      <c r="F6" s="14" t="str">
        <f ca="1">INDIRECT(ADDRESS(21,7))&amp;":"&amp;INDIRECT(ADDRESS(21,6))</f>
        <v>:</v>
      </c>
      <c r="G6" s="15" t="s">
        <v>4</v>
      </c>
      <c r="H6" s="16" t="str">
        <f ca="1">INDIRECT(ADDRESS(17,6))&amp;":"&amp;INDIRECT(ADDRESS(17,7))</f>
        <v>11:12</v>
      </c>
      <c r="I6" s="17" t="str">
        <f ca="1">INDIRECT(ADDRESS(24,6))&amp;":"&amp;INDIRECT(ADDRESS(24,7))</f>
        <v>:</v>
      </c>
      <c r="J6" s="64"/>
      <c r="K6" s="12"/>
      <c r="L6" s="65">
        <v>3</v>
      </c>
    </row>
    <row r="7" spans="1:13" ht="21" x14ac:dyDescent="0.25">
      <c r="A7"/>
      <c r="B7" s="60"/>
      <c r="C7" s="61"/>
      <c r="D7" s="62"/>
      <c r="E7" s="63"/>
      <c r="F7" s="18" t="str">
        <f ca="1">IF(LEN(INDIRECT(ADDRESS(ROW()-1, COLUMN())))=1,"",INDIRECT(ADDRESS(21,7))-INDIRECT(ADDRESS(21,6)))</f>
        <v/>
      </c>
      <c r="G7" s="19" t="s">
        <v>4</v>
      </c>
      <c r="H7" s="12">
        <f ca="1">IF(LEN(INDIRECT(ADDRESS(ROW()-1, COLUMN())))=1,"",INDIRECT(ADDRESS(17,6))-INDIRECT(ADDRESS(17,7)))</f>
        <v>-1</v>
      </c>
      <c r="I7" s="13" t="str">
        <f ca="1">IF(LEN(INDIRECT(ADDRESS(ROW()-1, COLUMN())))=1,"",INDIRECT(ADDRESS(24,6))-INDIRECT(ADDRESS(24,7)))</f>
        <v/>
      </c>
      <c r="J7" s="64"/>
      <c r="K7" s="12">
        <f ca="1">IF(COUNT(F7:I7)=0,"",SUM(F7:I7))</f>
        <v>-1</v>
      </c>
      <c r="L7" s="65"/>
    </row>
    <row r="8" spans="1:13" ht="21" x14ac:dyDescent="0.25">
      <c r="A8"/>
      <c r="B8" s="59">
        <v>3</v>
      </c>
      <c r="C8" s="61" t="s">
        <v>55</v>
      </c>
      <c r="D8" s="62"/>
      <c r="E8" s="63"/>
      <c r="F8" s="14" t="str">
        <f ca="1">INDIRECT(ADDRESS(25,6))&amp;":"&amp;INDIRECT(ADDRESS(25,7))</f>
        <v>:</v>
      </c>
      <c r="G8" s="16" t="str">
        <f ca="1">INDIRECT(ADDRESS(17,7))&amp;":"&amp;INDIRECT(ADDRESS(17,6))</f>
        <v>12:11</v>
      </c>
      <c r="H8" s="15" t="s">
        <v>4</v>
      </c>
      <c r="I8" s="17" t="str">
        <f ca="1">INDIRECT(ADDRESS(20,7))&amp;":"&amp;INDIRECT(ADDRESS(20,6))</f>
        <v>:</v>
      </c>
      <c r="J8" s="64"/>
      <c r="K8" s="12"/>
      <c r="L8" s="65">
        <v>2</v>
      </c>
    </row>
    <row r="9" spans="1:13" ht="21" x14ac:dyDescent="0.25">
      <c r="A9"/>
      <c r="B9" s="60"/>
      <c r="C9" s="61"/>
      <c r="D9" s="62"/>
      <c r="E9" s="63"/>
      <c r="F9" s="18" t="str">
        <f ca="1">IF(LEN(INDIRECT(ADDRESS(ROW()-1, COLUMN())))=1,"",INDIRECT(ADDRESS(25,6))-INDIRECT(ADDRESS(25,7)))</f>
        <v/>
      </c>
      <c r="G9" s="12">
        <f ca="1">IF(LEN(INDIRECT(ADDRESS(ROW()-1, COLUMN())))=1,"",INDIRECT(ADDRESS(17,7))-INDIRECT(ADDRESS(17,6)))</f>
        <v>1</v>
      </c>
      <c r="H9" s="19" t="s">
        <v>4</v>
      </c>
      <c r="I9" s="13" t="str">
        <f ca="1">IF(LEN(INDIRECT(ADDRESS(ROW()-1, COLUMN())))=1,"",INDIRECT(ADDRESS(20,7))-INDIRECT(ADDRESS(20,6)))</f>
        <v/>
      </c>
      <c r="J9" s="64"/>
      <c r="K9" s="12">
        <f ca="1">IF(COUNT(F9:I9)=0,"",SUM(F9:I9))</f>
        <v>1</v>
      </c>
      <c r="L9" s="65"/>
    </row>
    <row r="10" spans="1:13" ht="21" x14ac:dyDescent="0.25">
      <c r="A10"/>
      <c r="B10" s="59">
        <v>4</v>
      </c>
      <c r="C10" s="61" t="s">
        <v>65</v>
      </c>
      <c r="D10" s="62"/>
      <c r="E10" s="63"/>
      <c r="F10" s="14" t="str">
        <f ca="1">INDIRECT(ADDRESS(16,7))&amp;":"&amp;INDIRECT(ADDRESS(16,6))</f>
        <v>13:0</v>
      </c>
      <c r="G10" s="16" t="str">
        <f ca="1">INDIRECT(ADDRESS(24,7))&amp;":"&amp;INDIRECT(ADDRESS(24,6))</f>
        <v>:</v>
      </c>
      <c r="H10" s="16" t="str">
        <f ca="1">INDIRECT(ADDRESS(20,6))&amp;":"&amp;INDIRECT(ADDRESS(20,7))</f>
        <v>:</v>
      </c>
      <c r="I10" s="20" t="s">
        <v>4</v>
      </c>
      <c r="J10" s="64"/>
      <c r="K10" s="12"/>
      <c r="L10" s="65">
        <v>1</v>
      </c>
    </row>
    <row r="11" spans="1:13" ht="21.75" thickBot="1" x14ac:dyDescent="0.3">
      <c r="A11"/>
      <c r="B11" s="66"/>
      <c r="C11" s="67"/>
      <c r="D11" s="68"/>
      <c r="E11" s="69"/>
      <c r="F11" s="21">
        <f ca="1">IF(LEN(INDIRECT(ADDRESS(ROW()-1, COLUMN())))=1,"",INDIRECT(ADDRESS(16,7))-INDIRECT(ADDRESS(16,6)))</f>
        <v>13</v>
      </c>
      <c r="G11" s="22" t="str">
        <f ca="1">IF(LEN(INDIRECT(ADDRESS(ROW()-1, COLUMN())))=1,"",INDIRECT(ADDRESS(24,7))-INDIRECT(ADDRESS(24,6)))</f>
        <v/>
      </c>
      <c r="H11" s="22" t="str">
        <f ca="1">IF(LEN(INDIRECT(ADDRESS(ROW()-1, COLUMN())))=1,"",INDIRECT(ADDRESS(20,6))-INDIRECT(ADDRESS(20,7)))</f>
        <v/>
      </c>
      <c r="I11" s="23" t="s">
        <v>4</v>
      </c>
      <c r="J11" s="70"/>
      <c r="K11" s="22">
        <f ca="1">IF(COUNT(F11:I11)=0,"",SUM(F11:I11))</f>
        <v>13</v>
      </c>
      <c r="L11" s="71"/>
    </row>
    <row r="12" spans="1:13" x14ac:dyDescent="0.25">
      <c r="A12"/>
    </row>
    <row r="13" spans="1:13" x14ac:dyDescent="0.25">
      <c r="A13"/>
    </row>
    <row r="14" spans="1:13" x14ac:dyDescent="0.25">
      <c r="A14"/>
    </row>
    <row r="15" spans="1:13" ht="21.75" thickBot="1" x14ac:dyDescent="0.3">
      <c r="A15"/>
      <c r="B15" s="55" t="s">
        <v>5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3" ht="24" thickBot="1" x14ac:dyDescent="0.4">
      <c r="A16"/>
      <c r="B16" s="38">
        <v>1</v>
      </c>
      <c r="C16" s="79" t="str">
        <f ca="1">IF(ISBLANK(INDIRECT(ADDRESS(B16*2+2,3))),"",INDIRECT(ADDRESS(B16*2+2,3)))</f>
        <v>Дружина</v>
      </c>
      <c r="D16" s="79"/>
      <c r="E16" s="80"/>
      <c r="F16" s="39">
        <v>0</v>
      </c>
      <c r="G16" s="40">
        <v>13</v>
      </c>
      <c r="H16" s="81" t="str">
        <f ca="1">IF(ISBLANK(INDIRECT(ADDRESS(K16*2+2,3))),"",INDIRECT(ADDRESS(K16*2+2,3)))</f>
        <v>ИЛ-18</v>
      </c>
      <c r="I16" s="79"/>
      <c r="J16" s="79"/>
      <c r="K16" s="38">
        <v>4</v>
      </c>
      <c r="L16" s="117" t="s">
        <v>6</v>
      </c>
      <c r="M16" s="118">
        <v>15</v>
      </c>
    </row>
    <row r="17" spans="1:13" ht="24" thickBot="1" x14ac:dyDescent="0.4">
      <c r="A17"/>
      <c r="B17" s="38">
        <v>2</v>
      </c>
      <c r="C17" s="79" t="str">
        <f ca="1">IF(ISBLANK(INDIRECT(ADDRESS(B17*2+2,3))),"",INDIRECT(ADDRESS(B17*2+2,3)))</f>
        <v>Приударим</v>
      </c>
      <c r="D17" s="79"/>
      <c r="E17" s="80"/>
      <c r="F17" s="39">
        <v>11</v>
      </c>
      <c r="G17" s="40">
        <v>12</v>
      </c>
      <c r="H17" s="81" t="str">
        <f ca="1">IF(ISBLANK(INDIRECT(ADDRESS(K17*2+2,3))),"",INDIRECT(ADDRESS(K17*2+2,3)))</f>
        <v>Редфокс</v>
      </c>
      <c r="I17" s="79"/>
      <c r="J17" s="79"/>
      <c r="K17" s="38">
        <v>3</v>
      </c>
      <c r="L17" s="117" t="s">
        <v>6</v>
      </c>
      <c r="M17" s="118">
        <v>16</v>
      </c>
    </row>
    <row r="18" spans="1:13" x14ac:dyDescent="0.25">
      <c r="A18"/>
      <c r="M18" s="6"/>
    </row>
    <row r="19" spans="1:13" ht="21.75" thickBot="1" x14ac:dyDescent="0.3">
      <c r="A19"/>
      <c r="B19" s="55" t="s">
        <v>7</v>
      </c>
      <c r="C19" s="55"/>
      <c r="D19" s="55"/>
      <c r="E19" s="55"/>
      <c r="F19" s="55"/>
      <c r="G19" s="55"/>
      <c r="H19" s="55"/>
      <c r="I19" s="55"/>
      <c r="J19" s="55"/>
      <c r="K19" s="55"/>
      <c r="M19" s="6"/>
    </row>
    <row r="20" spans="1:13" ht="19.5" thickBot="1" x14ac:dyDescent="0.3">
      <c r="A20"/>
      <c r="B20" s="6"/>
      <c r="C20" s="56"/>
      <c r="D20" s="56"/>
      <c r="E20" s="57"/>
      <c r="F20" s="24"/>
      <c r="G20" s="25"/>
      <c r="H20" s="58"/>
      <c r="I20" s="56"/>
      <c r="J20" s="56"/>
      <c r="K20" s="6"/>
      <c r="L20" s="26"/>
      <c r="M20" s="33"/>
    </row>
    <row r="21" spans="1:13" ht="19.5" thickBot="1" x14ac:dyDescent="0.3">
      <c r="A21"/>
      <c r="B21" s="6"/>
      <c r="C21" s="56"/>
      <c r="D21" s="56"/>
      <c r="E21" s="57"/>
      <c r="F21" s="24"/>
      <c r="G21" s="25"/>
      <c r="H21" s="58"/>
      <c r="I21" s="56"/>
      <c r="J21" s="56"/>
      <c r="K21" s="6"/>
      <c r="L21" s="26"/>
      <c r="M21" s="33"/>
    </row>
    <row r="22" spans="1:13" x14ac:dyDescent="0.25">
      <c r="A22"/>
      <c r="M22" s="6"/>
    </row>
    <row r="23" spans="1:13" ht="21.75" thickBot="1" x14ac:dyDescent="0.3">
      <c r="A23"/>
      <c r="B23" s="55"/>
      <c r="C23" s="55"/>
      <c r="D23" s="55"/>
      <c r="E23" s="55"/>
      <c r="F23" s="55"/>
      <c r="G23" s="55"/>
      <c r="H23" s="55"/>
      <c r="I23" s="55"/>
      <c r="J23" s="55"/>
      <c r="K23" s="55"/>
      <c r="M23" s="6"/>
    </row>
    <row r="24" spans="1:13" ht="19.5" thickBot="1" x14ac:dyDescent="0.3">
      <c r="A24"/>
      <c r="B24" s="6"/>
      <c r="C24" s="56"/>
      <c r="D24" s="56"/>
      <c r="E24" s="57"/>
      <c r="F24" s="24"/>
      <c r="G24" s="25"/>
      <c r="H24" s="58"/>
      <c r="I24" s="56"/>
      <c r="J24" s="56"/>
      <c r="K24" s="6"/>
      <c r="L24" s="26"/>
      <c r="M24" s="33"/>
    </row>
    <row r="25" spans="1:13" ht="19.5" thickBot="1" x14ac:dyDescent="0.3">
      <c r="A25"/>
      <c r="B25" s="6"/>
      <c r="C25" s="56"/>
      <c r="D25" s="56"/>
      <c r="E25" s="57"/>
      <c r="F25" s="24"/>
      <c r="G25" s="25"/>
      <c r="H25" s="58"/>
      <c r="I25" s="56"/>
      <c r="J25" s="56"/>
      <c r="K25" s="6"/>
      <c r="L25" s="26"/>
      <c r="M25" s="33"/>
    </row>
    <row r="26" spans="1:13" x14ac:dyDescent="0.25">
      <c r="A26"/>
    </row>
    <row r="27" spans="1:13" x14ac:dyDescent="0.25">
      <c r="A27"/>
    </row>
    <row r="28" spans="1:13" x14ac:dyDescent="0.25">
      <c r="A28"/>
    </row>
    <row r="29" spans="1:13" x14ac:dyDescent="0.25">
      <c r="A29"/>
    </row>
    <row r="30" spans="1:13" x14ac:dyDescent="0.25">
      <c r="A30"/>
    </row>
    <row r="31" spans="1:13" x14ac:dyDescent="0.25">
      <c r="A31"/>
    </row>
    <row r="32" spans="1:13" x14ac:dyDescent="0.25">
      <c r="A32"/>
    </row>
    <row r="33" spans="1:13" x14ac:dyDescent="0.25">
      <c r="A33"/>
      <c r="M33"/>
    </row>
    <row r="34" spans="1:13" x14ac:dyDescent="0.25">
      <c r="A34"/>
      <c r="M34"/>
    </row>
    <row r="35" spans="1:13" x14ac:dyDescent="0.25">
      <c r="A35"/>
      <c r="M35"/>
    </row>
  </sheetData>
  <mergeCells count="33">
    <mergeCell ref="B23:K23"/>
    <mergeCell ref="C24:E24"/>
    <mergeCell ref="H24:J24"/>
    <mergeCell ref="C25:E25"/>
    <mergeCell ref="H25:J25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L4:L5"/>
    <mergeCell ref="B1:K1"/>
    <mergeCell ref="C3:E3"/>
    <mergeCell ref="B4:B5"/>
    <mergeCell ref="C4:E5"/>
    <mergeCell ref="J4:J5"/>
  </mergeCells>
  <pageMargins left="0.7" right="0.7" top="0.75" bottom="0.75" header="0.3" footer="0.3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Регистрация</vt:lpstr>
      <vt:lpstr>Группа Б</vt:lpstr>
      <vt:lpstr>Группа К</vt:lpstr>
      <vt:lpstr>Группа П</vt:lpstr>
      <vt:lpstr>Группа Ч</vt:lpstr>
      <vt:lpstr>тур 1</vt:lpstr>
      <vt:lpstr>Тур 2</vt:lpstr>
      <vt:lpstr>тур 3</vt:lpstr>
      <vt:lpstr>тур 4</vt:lpstr>
      <vt:lpstr>тур 5</vt:lpstr>
      <vt:lpstr>плей-оф</vt:lpstr>
      <vt:lpstr>плей-офик</vt:lpstr>
      <vt:lpstr>регламент</vt:lpstr>
      <vt:lpstr>Группа 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РФП</cp:lastModifiedBy>
  <cp:lastPrinted>2018-12-08T13:52:22Z</cp:lastPrinted>
  <dcterms:created xsi:type="dcterms:W3CDTF">2013-12-12T20:33:58Z</dcterms:created>
  <dcterms:modified xsi:type="dcterms:W3CDTF">2018-12-08T18:04:03Z</dcterms:modified>
</cp:coreProperties>
</file>